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Oprava" sheetId="2" r:id="rId2"/>
    <sheet name="SO2 - Investi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'SO1 - Oprava'!$C$124:$K$225</definedName>
    <definedName name="_xlnm.Print_Area" localSheetId="1">'SO1 - Oprava'!$C$4:$J$76,'SO1 - Oprava'!$C$82:$J$106,'SO1 - Oprava'!$C$112:$J$225</definedName>
    <definedName name="_xlnm.Print_Titles" localSheetId="1">'SO1 - Oprava'!$124:$124</definedName>
    <definedName name="_xlnm._FilterDatabase" localSheetId="2" hidden="1">'SO2 - Investice'!$C$124:$K$205</definedName>
    <definedName name="_xlnm.Print_Area" localSheetId="2">'SO2 - Investice'!$C$4:$J$76,'SO2 - Investice'!$C$82:$J$106,'SO2 - Investice'!$C$112:$J$205</definedName>
    <definedName name="_xlnm.Print_Titles" localSheetId="2">'SO2 - Investice'!$124:$124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05"/>
  <c r="BH205"/>
  <c r="BG205"/>
  <c r="BF205"/>
  <c r="T205"/>
  <c r="T204"/>
  <c r="R205"/>
  <c r="R204"/>
  <c r="P205"/>
  <c r="P204"/>
  <c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122"/>
  <c r="J17"/>
  <c r="J12"/>
  <c r="J89"/>
  <c r="E7"/>
  <c r="E85"/>
  <c i="2" r="J37"/>
  <c r="J36"/>
  <c i="1" r="AY95"/>
  <c i="2" r="J35"/>
  <c i="1" r="AX95"/>
  <c i="2" r="BI225"/>
  <c r="BH225"/>
  <c r="BG225"/>
  <c r="BF225"/>
  <c r="T225"/>
  <c r="T224"/>
  <c r="R225"/>
  <c r="R224"/>
  <c r="P225"/>
  <c r="P224"/>
  <c r="BI223"/>
  <c r="BH223"/>
  <c r="BG223"/>
  <c r="BF223"/>
  <c r="T223"/>
  <c r="T222"/>
  <c r="T221"/>
  <c r="R223"/>
  <c r="R222"/>
  <c r="R221"/>
  <c r="P223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92"/>
  <c r="J17"/>
  <c r="J12"/>
  <c r="J89"/>
  <c r="E7"/>
  <c r="E85"/>
  <c i="1" r="L90"/>
  <c r="AM90"/>
  <c r="AM89"/>
  <c r="L89"/>
  <c r="AM87"/>
  <c r="L87"/>
  <c r="L85"/>
  <c r="L84"/>
  <c i="2" r="J219"/>
  <c r="J203"/>
  <c r="BK192"/>
  <c r="BK170"/>
  <c r="J133"/>
  <c r="J215"/>
  <c r="BK208"/>
  <c r="BK203"/>
  <c r="BK185"/>
  <c r="BK168"/>
  <c r="BK142"/>
  <c r="BK217"/>
  <c r="BK193"/>
  <c r="BK174"/>
  <c r="J153"/>
  <c r="BK139"/>
  <c r="J225"/>
  <c r="BK219"/>
  <c r="J194"/>
  <c r="J185"/>
  <c r="J146"/>
  <c r="BK131"/>
  <c i="3" r="J196"/>
  <c r="BK178"/>
  <c r="J150"/>
  <c r="J130"/>
  <c r="BK201"/>
  <c r="BK167"/>
  <c r="BK146"/>
  <c r="J205"/>
  <c r="J163"/>
  <c r="J144"/>
  <c r="J136"/>
  <c r="J182"/>
  <c r="BK153"/>
  <c r="J128"/>
  <c i="2" r="BK223"/>
  <c r="BK215"/>
  <c r="BK191"/>
  <c r="J176"/>
  <c r="BK146"/>
  <c r="J128"/>
  <c r="J218"/>
  <c r="BK213"/>
  <c r="BK188"/>
  <c r="J174"/>
  <c r="J154"/>
  <c r="BK132"/>
  <c r="J211"/>
  <c r="J182"/>
  <c r="BK156"/>
  <c r="J132"/>
  <c r="J223"/>
  <c r="BK214"/>
  <c r="J208"/>
  <c r="J193"/>
  <c r="J156"/>
  <c r="J142"/>
  <c i="3" r="BK205"/>
  <c r="BK194"/>
  <c r="J167"/>
  <c r="J153"/>
  <c r="BK136"/>
  <c r="J178"/>
  <c r="BK163"/>
  <c r="BK144"/>
  <c r="J194"/>
  <c r="BK168"/>
  <c r="J155"/>
  <c r="BK128"/>
  <c r="J172"/>
  <c r="BK148"/>
  <c i="2" r="BK225"/>
  <c r="J213"/>
  <c r="BK201"/>
  <c r="BK154"/>
  <c r="BK144"/>
  <c i="1" r="AS94"/>
  <c i="2" r="J191"/>
  <c r="J170"/>
  <c r="J139"/>
  <c r="J214"/>
  <c r="J201"/>
  <c r="BK176"/>
  <c r="BK140"/>
  <c r="J131"/>
  <c r="J217"/>
  <c r="BK197"/>
  <c r="J188"/>
  <c r="BK153"/>
  <c i="3" r="J203"/>
  <c r="J170"/>
  <c r="BK155"/>
  <c r="BK137"/>
  <c r="J199"/>
  <c r="BK170"/>
  <c r="BK150"/>
  <c r="BK187"/>
  <c r="J160"/>
  <c r="J137"/>
  <c r="BK196"/>
  <c r="J138"/>
  <c i="2" r="BK218"/>
  <c r="BK206"/>
  <c r="J197"/>
  <c r="J190"/>
  <c r="J147"/>
  <c r="J129"/>
  <c r="BK220"/>
  <c r="J206"/>
  <c r="BK190"/>
  <c r="BK182"/>
  <c r="J162"/>
  <c r="J140"/>
  <c r="BK129"/>
  <c r="BK194"/>
  <c r="J168"/>
  <c r="BK147"/>
  <c r="BK133"/>
  <c r="BK128"/>
  <c r="J220"/>
  <c r="BK211"/>
  <c r="J192"/>
  <c r="BK162"/>
  <c r="J144"/>
  <c i="3" r="J201"/>
  <c r="J187"/>
  <c r="BK160"/>
  <c r="J146"/>
  <c r="BK203"/>
  <c r="BK172"/>
  <c r="J148"/>
  <c r="BK182"/>
  <c r="BK138"/>
  <c r="BK199"/>
  <c r="J168"/>
  <c r="BK130"/>
  <c i="2" l="1" r="BK127"/>
  <c r="J127"/>
  <c r="J98"/>
  <c r="BK196"/>
  <c r="J196"/>
  <c r="J99"/>
  <c r="BK205"/>
  <c r="J205"/>
  <c r="J100"/>
  <c r="T212"/>
  <c r="R127"/>
  <c r="R126"/>
  <c r="R196"/>
  <c r="R205"/>
  <c r="P212"/>
  <c i="3" r="T127"/>
  <c r="BK171"/>
  <c r="J171"/>
  <c r="J100"/>
  <c r="T171"/>
  <c r="P193"/>
  <c i="2" r="T127"/>
  <c r="T126"/>
  <c r="T125"/>
  <c r="T196"/>
  <c r="T205"/>
  <c r="BK212"/>
  <c r="J212"/>
  <c r="J102"/>
  <c i="3" r="R127"/>
  <c r="P166"/>
  <c r="T166"/>
  <c r="R171"/>
  <c r="T193"/>
  <c i="2" r="P127"/>
  <c r="P126"/>
  <c r="P125"/>
  <c i="1" r="AU95"/>
  <c i="2" r="P196"/>
  <c r="P205"/>
  <c r="R212"/>
  <c i="3" r="BK127"/>
  <c r="J127"/>
  <c r="J98"/>
  <c r="P127"/>
  <c r="BK166"/>
  <c r="J166"/>
  <c r="J99"/>
  <c r="R166"/>
  <c r="P171"/>
  <c r="BK193"/>
  <c r="J193"/>
  <c r="J101"/>
  <c r="R193"/>
  <c i="2" r="BK224"/>
  <c r="J224"/>
  <c r="J105"/>
  <c r="BK210"/>
  <c r="J210"/>
  <c r="J101"/>
  <c r="BK222"/>
  <c r="J222"/>
  <c r="J104"/>
  <c i="3" r="BK198"/>
  <c r="J198"/>
  <c r="J102"/>
  <c r="BK202"/>
  <c r="J202"/>
  <c r="J104"/>
  <c r="BK204"/>
  <c r="J204"/>
  <c r="J105"/>
  <c r="E115"/>
  <c r="BE136"/>
  <c r="BE163"/>
  <c r="BE168"/>
  <c r="BE172"/>
  <c r="BE178"/>
  <c r="BE182"/>
  <c r="BE187"/>
  <c r="BE199"/>
  <c r="BE201"/>
  <c r="BE203"/>
  <c r="F92"/>
  <c r="J119"/>
  <c r="J122"/>
  <c r="BE137"/>
  <c r="BE144"/>
  <c r="BE150"/>
  <c r="BE155"/>
  <c r="BE170"/>
  <c r="BE196"/>
  <c r="BE128"/>
  <c r="BE130"/>
  <c r="BE146"/>
  <c r="BE153"/>
  <c r="BE194"/>
  <c r="BE138"/>
  <c r="BE148"/>
  <c r="BE160"/>
  <c r="BE167"/>
  <c r="BE205"/>
  <c i="2" r="BE129"/>
  <c r="BE133"/>
  <c r="BE153"/>
  <c r="BE170"/>
  <c r="BE223"/>
  <c r="E115"/>
  <c r="J119"/>
  <c r="J122"/>
  <c r="BE128"/>
  <c r="BE142"/>
  <c r="BE144"/>
  <c r="BE147"/>
  <c r="BE185"/>
  <c r="BE188"/>
  <c r="BE190"/>
  <c r="BE203"/>
  <c r="BE211"/>
  <c r="BE214"/>
  <c r="BE215"/>
  <c r="BE217"/>
  <c r="BE218"/>
  <c r="BE220"/>
  <c r="F122"/>
  <c r="BE146"/>
  <c r="BE154"/>
  <c r="BE162"/>
  <c r="BE168"/>
  <c r="BE174"/>
  <c r="BE191"/>
  <c r="BE192"/>
  <c r="BE194"/>
  <c r="BE197"/>
  <c r="BE201"/>
  <c r="BE131"/>
  <c r="BE132"/>
  <c r="BE139"/>
  <c r="BE140"/>
  <c r="BE156"/>
  <c r="BE176"/>
  <c r="BE182"/>
  <c r="BE193"/>
  <c r="BE206"/>
  <c r="BE208"/>
  <c r="BE213"/>
  <c r="BE219"/>
  <c r="BE225"/>
  <c r="F36"/>
  <c i="1" r="BC95"/>
  <c i="3" r="J34"/>
  <c i="1" r="AW96"/>
  <c i="3" r="F35"/>
  <c i="1" r="BB96"/>
  <c i="2" r="J34"/>
  <c i="1" r="AW95"/>
  <c i="2" r="F34"/>
  <c i="1" r="BA95"/>
  <c i="3" r="F36"/>
  <c i="1" r="BC96"/>
  <c i="3" r="F34"/>
  <c i="1" r="BA96"/>
  <c i="2" r="F35"/>
  <c i="1" r="BB95"/>
  <c i="2" r="F37"/>
  <c i="1" r="BD95"/>
  <c i="3" r="F37"/>
  <c i="1" r="BD96"/>
  <c i="3" l="1" r="T126"/>
  <c r="T125"/>
  <c r="P126"/>
  <c r="P125"/>
  <c i="1" r="AU96"/>
  <c i="3" r="R126"/>
  <c r="R125"/>
  <c i="2" r="R125"/>
  <c i="3" r="BK200"/>
  <c r="J200"/>
  <c r="J103"/>
  <c i="2" r="BK221"/>
  <c r="J221"/>
  <c r="J103"/>
  <c i="3" r="BK126"/>
  <c r="BK125"/>
  <c r="J125"/>
  <c r="J96"/>
  <c i="2" r="BK126"/>
  <c r="J126"/>
  <c r="J97"/>
  <c i="1" r="AU94"/>
  <c r="BB94"/>
  <c r="AX94"/>
  <c i="3" r="F33"/>
  <c i="1" r="AZ96"/>
  <c r="BC94"/>
  <c r="W32"/>
  <c r="BA94"/>
  <c r="AW94"/>
  <c r="AK30"/>
  <c i="2" r="J33"/>
  <c i="1" r="AV95"/>
  <c r="AT95"/>
  <c r="BD94"/>
  <c r="W33"/>
  <c i="3" r="J33"/>
  <c i="1" r="AV96"/>
  <c r="AT96"/>
  <c i="2" r="F33"/>
  <c i="1" r="AZ95"/>
  <c i="3" l="1" r="J126"/>
  <c r="J97"/>
  <c i="2" r="BK125"/>
  <c r="J125"/>
  <c i="3" r="J30"/>
  <c i="1" r="AG96"/>
  <c i="2" r="J30"/>
  <c i="1" r="AG95"/>
  <c r="AZ94"/>
  <c r="W29"/>
  <c r="AY94"/>
  <c r="W31"/>
  <c r="W30"/>
  <c i="2" l="1" r="J39"/>
  <c i="3" r="J39"/>
  <c i="2"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<sst xmlns="http://schemas.openxmlformats.org/spreadsheetml/2006/main">
  <si>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</si>
  <si>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</si>
  <si>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</si>
  <si>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</si>
  <si>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</si>
  <si>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{856d1da7-ce4e-465b-ab92-b859799351ca}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</si>
  <si>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</si>
  <si>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</si>
  <si>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</si>
  <si>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</si>
  <si>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</si>
  <si>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</si>
  <si>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</si>
  <si>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</si>
  <si>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</si>
  <si>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</si>
  <si>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</si>
  <si>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Bludovský potok a jeho LB přítok, Bludov</t>
  </si>
  <si>
    <t>KSO:</t>
  </si>
  <si>
    <t>CC-CZ:</t>
  </si>
  <si>
    <t>Místo:</t>
  </si>
  <si>
    <t>k.ú. Bludov</t>
  </si>
  <si>
    <t>Datum:</t>
  </si>
  <si>
    <t>16. 7. 2021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</si>
  <si>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</si>
  <si>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</si>
  <si>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</si>
  <si>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</si>
  <si>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</si>
  <si>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</si>
  <si>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</si>
  <si>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</si>
  <si>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</si>
  <si>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</si>
  <si>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</si>
  <si>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</si>
  <si>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</si>
  <si>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</si>
  <si>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</si>
  <si>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</si>
  <si>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</si>
  <si>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</si>
  <si>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</si>
  <si>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</si>
  <si>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</si>
  <si>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</si>
  <si>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</si>
  <si>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</si>
  <si>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</si>
  <si>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</si>
  <si>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</si>
  <si>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</si>
  <si>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</si>
  <si>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</si>
  <si>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</si>
  <si>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</si>
  <si>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</si>
  <si>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</si>
  <si>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</si>
  <si>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</si>
  <si>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</si>
  <si>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</si>
  <si>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</si>
  <si>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</si>
  <si>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</si>
  <si>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</si>
  <si>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</si>
  <si>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</si>
  <si>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</si>
  <si>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</si>
  <si>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</si>
  <si>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</si>
  <si>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</si>
  <si>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</si>
  <si>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</si>
  <si>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</si>
  <si>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</si>
  <si>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</si>
  <si>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</si>
  <si>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</si>
  <si>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</si>
  <si>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</si>
  <si>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</si>
  <si>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</si>
  <si>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Oprava</t>
  </si>
  <si>
    <t>STA</t>
  </si>
  <si>
    <t>1</t>
  </si>
  <si>
    <t>{b11fed6e-ecab-4974-9a7a-b83ab7a25a90}</t>
  </si>
  <si>
    <t>2</t>
  </si>
  <si>
    <t>SO2</t>
  </si>
  <si>
    <t>Investice</t>
  </si>
  <si>
    <t>{afa9c1ed-ade7-4626-a771-098d971d70fa}</t>
  </si>
  <si>
    <t>KRYCÍ LIST SOUPISU PRACÍ</t>
  </si>
  <si>
    <t>Objekt:</t>
  </si>
  <si>
    <t>SO1 - Oprava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</si>
  <si>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</si>
  <si>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</si>
  <si>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</si>
  <si>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</si>
  <si>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</si>
  <si>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</si>
  <si>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</si>
  <si>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</si>
  <si>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</si>
  <si>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</si>
  <si>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</si>
  <si>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</si>
  <si>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</si>
  <si>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</si>
  <si>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</si>
  <si>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</si>
  <si>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</si>
  <si>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</si>
  <si>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</si>
  <si>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</si>
  <si>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</si>
  <si>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</si>
  <si>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</si>
  <si>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</si>
  <si>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</si>
  <si>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</si>
  <si>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</si>
  <si>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</si>
  <si>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</si>
  <si>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</si>
  <si>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</si>
  <si>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</si>
  <si>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</si>
  <si>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 xml:space="preserve">Spálení proutí, klestu z prořezávek a odstraněných křovin  pro jakoukoliv dřevinu</t>
  </si>
  <si>
    <t>m2</t>
  </si>
  <si>
    <t>4</t>
  </si>
  <si>
    <t>-606804982</t>
  </si>
  <si>
    <t>111212216</t>
  </si>
  <si>
    <t>Odstranění nevhodných dřevin průměru kmene do 100 mm výšky do 1 m s odstraněním pařezu přes 100 do 500 m2 na svahu přes 1:5 do 1:2</t>
  </si>
  <si>
    <t>-446490168</t>
  </si>
  <si>
    <t>VV</t>
  </si>
  <si>
    <t>395/3</t>
  </si>
  <si>
    <t>3</t>
  </si>
  <si>
    <t>112155311</t>
  </si>
  <si>
    <t>Štěpkování s naložením na dopravní prostředek a odvozem do 20 km keřového porostu středně hustého</t>
  </si>
  <si>
    <t>978217540</t>
  </si>
  <si>
    <t>112251101</t>
  </si>
  <si>
    <t>Odstranění pařezů strojně s jejich vykopáním, vytrháním nebo odstřelením průměru přes 100 do 300 mm</t>
  </si>
  <si>
    <t>kus</t>
  </si>
  <si>
    <t>2093346559</t>
  </si>
  <si>
    <t>5</t>
  </si>
  <si>
    <t>112251102</t>
  </si>
  <si>
    <t>Odstranění pařezů strojně s jejich vykopáním, vytrháním nebo odstřelením průměru přes 300 do 500 mm</t>
  </si>
  <si>
    <t>487373297</t>
  </si>
  <si>
    <t>nové pařezy</t>
  </si>
  <si>
    <t>8</t>
  </si>
  <si>
    <t xml:space="preserve">staré pařezy </t>
  </si>
  <si>
    <t>20</t>
  </si>
  <si>
    <t>Součet</t>
  </si>
  <si>
    <t>6</t>
  </si>
  <si>
    <t>112251103</t>
  </si>
  <si>
    <t>Odstranění pařezů strojně s jejich vykopáním, vytrháním nebo odstřelením průměru přes 500 do 700 mm</t>
  </si>
  <si>
    <t>1817109453</t>
  </si>
  <si>
    <t>7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</si>
  <si>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</si>
  <si>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</si>
  <si>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</si>
  <si>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1282197114</t>
  </si>
  <si>
    <t>((4721-4525-5)*(0,6+2*1,2)*0,1)-5*1,2*0,1</t>
  </si>
  <si>
    <t>114203102</t>
  </si>
  <si>
    <t>Rozebrání dlažeb nebo záhozů s naložením na dopravní prostředek dlažeb z lomového kamene nebo betonových tvárnic na sucho se zalitými spárami cementovou maltou</t>
  </si>
  <si>
    <t>2059373701</t>
  </si>
  <si>
    <t>7*(0,6+2*1,2)*0,25</t>
  </si>
  <si>
    <t>9</t>
  </si>
  <si>
    <t>114203104</t>
  </si>
  <si>
    <t>Rozebrání dlažeb nebo záhozů s naložením na dopravní prostředek záhozů, rovnanin a soustřeďovacích staveb provedených na sucho</t>
  </si>
  <si>
    <t>1974165409</t>
  </si>
  <si>
    <t>5*1,2*0,3</t>
  </si>
  <si>
    <t>10</t>
  </si>
  <si>
    <t>114203202</t>
  </si>
  <si>
    <t>Očištění lomového kamene nebo betonových tvárnic získaných při rozebrání dlažeb, záhozů, rovnanin a soustřeďovacích staveb od malty</t>
  </si>
  <si>
    <t>-105940568</t>
  </si>
  <si>
    <t>11</t>
  </si>
  <si>
    <t>129153101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</si>
  <si>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</si>
  <si>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-1797929026</t>
  </si>
  <si>
    <t>Bludovský p.</t>
  </si>
  <si>
    <t>19,862 + 11,495</t>
  </si>
  <si>
    <t>LB přítok</t>
  </si>
  <si>
    <t>66,759</t>
  </si>
  <si>
    <t>12</t>
  </si>
  <si>
    <t>16220142R</t>
  </si>
  <si>
    <t>Vodorovné přemístění pařezů na skládku s naložením, složením, popř. poplatkem za skládku</t>
  </si>
  <si>
    <t>-1366826379</t>
  </si>
  <si>
    <t>13</t>
  </si>
  <si>
    <t>167151111</t>
  </si>
  <si>
    <t>Nakládání, skládání a překládání neulehlého výkopku nebo sypaniny strojně nakládání, množství přes 100 m3, z hornin třídy těžitelnosti I, skupiny 1 až 3</t>
  </si>
  <si>
    <t>1131437417</t>
  </si>
  <si>
    <t>98,116</t>
  </si>
  <si>
    <t>14</t>
  </si>
  <si>
    <t>171151103</t>
  </si>
  <si>
    <t>Uložení sypanin do násypů strojně s rozprostřením sypaniny ve vrstvách a s hrubým urovnáním zhutněných z hornin soudržných jakékoliv třídy těžitelnosti</t>
  </si>
  <si>
    <t>-1032632595</t>
  </si>
  <si>
    <t>4+0,851+1,628+1,177</t>
  </si>
  <si>
    <t>26,624</t>
  </si>
  <si>
    <t>181411121</t>
  </si>
  <si>
    <t>Založení trávníku na půdě předem připravené plochy do 1000 m2 výsevem včetně utažení lučního v rovině nebo na svahu do 1:5</t>
  </si>
  <si>
    <t>1656770193</t>
  </si>
  <si>
    <t>200,5-(4687-4525)*0,6+35,489-(4721-4692)*0,6</t>
  </si>
  <si>
    <t>115,521-120*0,6</t>
  </si>
  <si>
    <t>16</t>
  </si>
  <si>
    <t>M</t>
  </si>
  <si>
    <t>00572472</t>
  </si>
  <si>
    <t>osivo směs travní krajinná-rovinná</t>
  </si>
  <si>
    <t>kg</t>
  </si>
  <si>
    <t>-1277731907</t>
  </si>
  <si>
    <t>164,91*0,02 'Přepočtené koeficientem množství</t>
  </si>
  <si>
    <t>17</t>
  </si>
  <si>
    <t>181411122</t>
  </si>
  <si>
    <t>Založení trávníku na půdě předem připravené plochy do 1000 m2 výsevem včetně utažení lučního na svahu přes 1:5 do 1:2</t>
  </si>
  <si>
    <t>289338495</t>
  </si>
  <si>
    <t xml:space="preserve">73-(15*2*1,2+5*(1,2+0,9)) </t>
  </si>
  <si>
    <t>619,605+60,857+434,96-164,91</t>
  </si>
  <si>
    <t>18</t>
  </si>
  <si>
    <t>00572474</t>
  </si>
  <si>
    <t>osivo směs travní krajinná-svahová</t>
  </si>
  <si>
    <t>621867523</t>
  </si>
  <si>
    <t>977,012*0,02 'Přepočtené koeficientem množství</t>
  </si>
  <si>
    <t>19</t>
  </si>
  <si>
    <t>181951111</t>
  </si>
  <si>
    <t>Úprava pláně vyrovnáním výškových rozdílů strojně v hornině třídy těžitelnosti I, skupiny 1 až 3 bez zhutnění</t>
  </si>
  <si>
    <t>-948361577</t>
  </si>
  <si>
    <t>15,796</t>
  </si>
  <si>
    <t>115,521</t>
  </si>
  <si>
    <t>182151111</t>
  </si>
  <si>
    <t>Svahování trvalých svahů do projektovaných profilů strojně s potřebným přemístěním výkopku při svahování v zářezech v hornině třídy těžitelnosti I, skupiny 1 až 3</t>
  </si>
  <si>
    <t>1713384967</t>
  </si>
  <si>
    <t>363,854</t>
  </si>
  <si>
    <t>182251101</t>
  </si>
  <si>
    <t>Svahování trvalých svahů do projektovaných profilů strojně s potřebným přemístěním výkopku při svahování násypů v jakékoliv hornině</t>
  </si>
  <si>
    <t>-801848596</t>
  </si>
  <si>
    <t>95,698</t>
  </si>
  <si>
    <t>22</t>
  </si>
  <si>
    <t>184102114R</t>
  </si>
  <si>
    <t xml:space="preserve">Výsadba dřeviny s balem do předem vyhloubené jamky se zalitím  v rovině nebo na svahu do 1:5, při průměru balu přes 400 do 500 mm vč. nákupu dřeviny</t>
  </si>
  <si>
    <t>-641719164</t>
  </si>
  <si>
    <t>P</t>
  </si>
  <si>
    <t>Poznámka k položce:_x000d_
7 ks dubu letního _x000d_
7 ks olše _x000d_
dřeviny o min. D 12 - 14 cm</t>
  </si>
  <si>
    <t>23</t>
  </si>
  <si>
    <t>184215112</t>
  </si>
  <si>
    <t>Ukotvení dřeviny kůly jedním kůlem, délky přes 1 do 2 m</t>
  </si>
  <si>
    <t>176686391</t>
  </si>
  <si>
    <t>24</t>
  </si>
  <si>
    <t>605910550R</t>
  </si>
  <si>
    <t>kůl se špičkou délka 200 cm</t>
  </si>
  <si>
    <t>-373294861</t>
  </si>
  <si>
    <t>25</t>
  </si>
  <si>
    <t>184813121</t>
  </si>
  <si>
    <t>Ochrana dřevin před okusem zvěří mechanicky v rovině nebo ve svahu do 1:5, pletivem, výšky do 2 m</t>
  </si>
  <si>
    <t>18258091</t>
  </si>
  <si>
    <t>26</t>
  </si>
  <si>
    <t>184911431</t>
  </si>
  <si>
    <t>Mulčování vysazených rostlin mulčovací kůrou, tl. přes 100 do 150 mm v rovině nebo na svahu do 1:5</t>
  </si>
  <si>
    <t>-661461103</t>
  </si>
  <si>
    <t>27</t>
  </si>
  <si>
    <t>10391100</t>
  </si>
  <si>
    <t>kůra mulčovací VL</t>
  </si>
  <si>
    <t>1800461196</t>
  </si>
  <si>
    <t>14,000*0,15</t>
  </si>
  <si>
    <t>Vodorovné konstrukce</t>
  </si>
  <si>
    <t>28</t>
  </si>
  <si>
    <t>457571111</t>
  </si>
  <si>
    <t xml:space="preserve">Filtrační vrstvy jakékoliv tloušťky a sklonu  ze štěrkopísků bez zhutnění, frakce od 0-8 do 0-32 mm</t>
  </si>
  <si>
    <t>-2095793254</t>
  </si>
  <si>
    <t>(4678-4525)*(2*1,2+0,6)*0,1</t>
  </si>
  <si>
    <t>(4721-4692)*(2*1,2+0,6)*0,1+2,16*0,1</t>
  </si>
  <si>
    <t>29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</si>
  <si>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</si>
  <si>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</si>
  <si>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-1549179711</t>
  </si>
  <si>
    <t>(4678-4525)*0,96</t>
  </si>
  <si>
    <t>30</t>
  </si>
  <si>
    <t>465921112</t>
  </si>
  <si>
    <t xml:space="preserve">Kladení dlažby z betonových desek a tvárnic na sucho  hmotnosti jednotlivých desek nebo tvárnic do 90 kg s vyplněním spár těženým kamenivem, drnem nebo ornicí s osetím, tl. desek do 100 mm</t>
  </si>
  <si>
    <t>1740299410</t>
  </si>
  <si>
    <t>(4721-4692)*(2*1,2+0,6)+2,16</t>
  </si>
  <si>
    <t>997</t>
  </si>
  <si>
    <t>Přesun sutě</t>
  </si>
  <si>
    <t>31</t>
  </si>
  <si>
    <t>997013861R</t>
  </si>
  <si>
    <t>Likvidace stavebního odpadu z prostého betonu, vč. dopravy na místo uložení a případného poplatku za uložení</t>
  </si>
  <si>
    <t>t</t>
  </si>
  <si>
    <t>415744256</t>
  </si>
  <si>
    <t>(567-89,16)*0,1*2,6</t>
  </si>
  <si>
    <t>32</t>
  </si>
  <si>
    <t>997013873R</t>
  </si>
  <si>
    <t>Likvidace stavebního odpadu - zeminy a kamení dle zákona o odpadech, vč. dopravy na místo uložení, případně poplatku za uložení</t>
  </si>
  <si>
    <t>-234674704</t>
  </si>
  <si>
    <t>(98,116-34,28)*1,8</t>
  </si>
  <si>
    <t>998</t>
  </si>
  <si>
    <t>Přesun hmot</t>
  </si>
  <si>
    <t>33</t>
  </si>
  <si>
    <t>998332011</t>
  </si>
  <si>
    <t xml:space="preserve">Přesun hmot pro úpravy vodních toků a kanály, hráze rybníků apod.  dopravní vzdálenost do 500 m</t>
  </si>
  <si>
    <t>-1337652073</t>
  </si>
  <si>
    <t>OST</t>
  </si>
  <si>
    <t>Ostatní</t>
  </si>
  <si>
    <t>34</t>
  </si>
  <si>
    <t>R10</t>
  </si>
  <si>
    <t>Odvoz a likvidace veškerých odpadů vzniklých v rámci stavby v souladu se zákonem č. 541/2020 Sb., o odpadech vč. poplatků</t>
  </si>
  <si>
    <t>soubor</t>
  </si>
  <si>
    <t>512</t>
  </si>
  <si>
    <t>718931595</t>
  </si>
  <si>
    <t>35</t>
  </si>
  <si>
    <t>R11</t>
  </si>
  <si>
    <t>Finanční náhrada za užívání zemědělských pozemků</t>
  </si>
  <si>
    <t>kpl</t>
  </si>
  <si>
    <t>-1423291507</t>
  </si>
  <si>
    <t>36</t>
  </si>
  <si>
    <t>R3</t>
  </si>
  <si>
    <t>Odlov a záchranný transfer ryb a vodních živočichů</t>
  </si>
  <si>
    <t>-948914492</t>
  </si>
  <si>
    <t>Poznámka k položce:_x000d_
v případě potřeby</t>
  </si>
  <si>
    <t>37</t>
  </si>
  <si>
    <t>R5</t>
  </si>
  <si>
    <t xml:space="preserve">Dopravní značení vč. projednání + průběžné čištění komunikací </t>
  </si>
  <si>
    <t>1381570023</t>
  </si>
  <si>
    <t>38</t>
  </si>
  <si>
    <t>R7</t>
  </si>
  <si>
    <t>Odstranění a likvidace dřevěné přehrážky v ř. km 0,043 LB přítoku</t>
  </si>
  <si>
    <t>ks</t>
  </si>
  <si>
    <t>512605589</t>
  </si>
  <si>
    <t>39</t>
  </si>
  <si>
    <t>R8</t>
  </si>
  <si>
    <t>Uvedení nezpevněných příjezdových ploch do původního stavu - urovnání a osetí vyjetých kolejí, pole dle vyjádření vlastníka</t>
  </si>
  <si>
    <t>1349330414</t>
  </si>
  <si>
    <t>40</t>
  </si>
  <si>
    <t>R9</t>
  </si>
  <si>
    <t>Uvedení zpevněných příjezdových ploch a komunikací do původního stavu, např. vyspravení výtluků</t>
  </si>
  <si>
    <t>-1796150936</t>
  </si>
  <si>
    <t>VRN</t>
  </si>
  <si>
    <t>Vedlejší rozpočtové náklady</t>
  </si>
  <si>
    <t>VRN1</t>
  </si>
  <si>
    <t>Průzkumné, geodetické a projektové práce</t>
  </si>
  <si>
    <t>41</t>
  </si>
  <si>
    <t>012203000</t>
  </si>
  <si>
    <t>Geodetické práce při provádění stavby</t>
  </si>
  <si>
    <t>…</t>
  </si>
  <si>
    <t>1024</t>
  </si>
  <si>
    <t>2036954662</t>
  </si>
  <si>
    <t>VRN3</t>
  </si>
  <si>
    <t>Zařízení staveniště</t>
  </si>
  <si>
    <t>42</t>
  </si>
  <si>
    <t>030001000</t>
  </si>
  <si>
    <t>-1843302370</t>
  </si>
  <si>
    <t>SO2 - Investice</t>
  </si>
  <si>
    <t xml:space="preserve">    3 - Svislé a kompletní konstrukce</t>
  </si>
  <si>
    <t>-600960394</t>
  </si>
  <si>
    <t>20*0,3*0,2</t>
  </si>
  <si>
    <t>115001105</t>
  </si>
  <si>
    <t>Převedení vody potrubím průměru DN přes 300 do 600</t>
  </si>
  <si>
    <t>m</t>
  </si>
  <si>
    <t>1318872419</t>
  </si>
  <si>
    <t>Bludovský potok</t>
  </si>
  <si>
    <t>(4721-4692)+(4687-4505)</t>
  </si>
  <si>
    <t>115101201</t>
  </si>
  <si>
    <t>Čerpání vody na dopravní výšku do 10 m s uvažovaným průměrným přítokem do 500 l/min</t>
  </si>
  <si>
    <t>hod</t>
  </si>
  <si>
    <t>1137637404</t>
  </si>
  <si>
    <t>115101301</t>
  </si>
  <si>
    <t>Pohotovost záložní čerpací soupravy pro dopravní výšku do 10 m s uvažovaným průměrným přítokem do 500 l/min</t>
  </si>
  <si>
    <t>den</t>
  </si>
  <si>
    <t>-627977498</t>
  </si>
  <si>
    <t>124153101</t>
  </si>
  <si>
    <t>Vykopávky pro koryta vodotečí strojně v hornině třídy těžitelnosti I skupiny 1 a 2 přes 100 do 1 000 m3</t>
  </si>
  <si>
    <t>1178121929</t>
  </si>
  <si>
    <t>304,083+0,378 + 20*0,8 + 18,8 + 5,85</t>
  </si>
  <si>
    <t>4,14</t>
  </si>
  <si>
    <t>124153109</t>
  </si>
  <si>
    <t>Vykopávky pro koryta vodotečí strojně Příplatek k cenám za vykopávky pro koryta vodotečí v tekoucí vodě při LTM v hornině třídy těžitelnosti I skupiny 1 a 2</t>
  </si>
  <si>
    <t>1934387435</t>
  </si>
  <si>
    <t>349,251*0,3</t>
  </si>
  <si>
    <t>132151101</t>
  </si>
  <si>
    <t>Hloubení nezapažených rýh šířky do 800 mm strojně s urovnáním dna do předepsaného profilu a spádu v hornině třídy těžitelnosti I skupiny 1 a 2 do 20 m3</t>
  </si>
  <si>
    <t>1618030931</t>
  </si>
  <si>
    <t>2*(0,6+2*1,2)*0,3*0,6</t>
  </si>
  <si>
    <t>1562395254</t>
  </si>
  <si>
    <t>349,251+1,08</t>
  </si>
  <si>
    <t>-690687699</t>
  </si>
  <si>
    <t>68,202-7,656+21,337</t>
  </si>
  <si>
    <t>171153101R</t>
  </si>
  <si>
    <t>Zřízení a odstranění zemních hrázek na začátku a konci úseků pří převádění vody v korytě zřízené z výkopové zeminy, pytlů s pískem apod.</t>
  </si>
  <si>
    <t>562260277</t>
  </si>
  <si>
    <t>Poznámka k položce:_x000d_
min. 3 hrázky (1x LB přítok, 2x Bludovský p.) o objemu 3 x 3 m3, dle volby zhotovitele možno provádět po úsecích, hrázky přemisťovat</t>
  </si>
  <si>
    <t>-1156742632</t>
  </si>
  <si>
    <t>20*0,6</t>
  </si>
  <si>
    <t>200,5-15,796+35,489</t>
  </si>
  <si>
    <t>851404993</t>
  </si>
  <si>
    <t>730,707+3,36+20*(1,15+2,5)</t>
  </si>
  <si>
    <t>859016853</t>
  </si>
  <si>
    <t>141,497+81,786</t>
  </si>
  <si>
    <t>Svislé a kompletní konstrukce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</si>
  <si>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</si>
  <si>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</si>
  <si>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365823893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</si>
  <si>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</si>
  <si>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</si>
  <si>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2088467107</t>
  </si>
  <si>
    <t>2*2*(0,6+2*1,2+0,3)*0,3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</si>
  <si>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</si>
  <si>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</si>
  <si>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-561165047</t>
  </si>
  <si>
    <t>451317112</t>
  </si>
  <si>
    <t xml:space="preserve">Podklad pod dlažbu z betonu prostého  pro prostředí s mrazovými cykly tř. C 25/30 tl. přes 100 do 150 mm</t>
  </si>
  <si>
    <t>-207713429</t>
  </si>
  <si>
    <t>(2*1,3+0,82)*5,3+(1,3+(0+1,32)/2+0,9)*4</t>
  </si>
  <si>
    <t>(2*1,28+0,77)*7</t>
  </si>
  <si>
    <t>-1632810557</t>
  </si>
  <si>
    <t>(4525-4510)*(2*1,2+0,6)*0,1+(4510-4505)*(1,2+0,6+0,9)*0,1</t>
  </si>
  <si>
    <t>(2*1,2+0,6)*(5,3+7)*0,1+(1,2+1,12/2+0,6)*4*0,1</t>
  </si>
  <si>
    <t>510670837</t>
  </si>
  <si>
    <t>(4510-4505)*0,88</t>
  </si>
  <si>
    <t>(4525-4510)*0,96</t>
  </si>
  <si>
    <t>0,6*0,6*(1,2+0,9+0,6)</t>
  </si>
  <si>
    <t>465513227</t>
  </si>
  <si>
    <t xml:space="preserve">Dlažba z lomového kamene lomařsky upraveného  na cementovou maltu, s vyspárováním cementovou maltou, tl. kamene 250 mm</t>
  </si>
  <si>
    <t>-77790018</t>
  </si>
  <si>
    <t>(2*1,2+0,6)*5,3+(1,2+(0+1,12)/2+0,6)*4</t>
  </si>
  <si>
    <t>(2*1,2+0,6)*7</t>
  </si>
  <si>
    <t>-1855236636</t>
  </si>
  <si>
    <t>1,2*2,6</t>
  </si>
  <si>
    <t>4007428</t>
  </si>
  <si>
    <t>(349,251+1,08-81,883)*1,8</t>
  </si>
  <si>
    <t>917655849</t>
  </si>
  <si>
    <t>239994112</t>
  </si>
  <si>
    <t>012303000</t>
  </si>
  <si>
    <t>Geodetické práce po výstavbě</t>
  </si>
  <si>
    <t>785239559</t>
  </si>
  <si>
    <t>-735342078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</si>
</sst>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223501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Bludovský potok a jeho LB přítok, Bludov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Bludov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16. 7. 2021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'SO1 - Oprava'!J30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'SO1 - Oprava'!P125</f>
        <v>0</v>
      </c>
      <c r="AV95" s="128">
        <f>'SO1 - Oprava'!J33</f>
        <v>0</v>
      </c>
      <c r="AW95" s="128">
        <f>'SO1 - Oprava'!J34</f>
        <v>0</v>
      </c>
      <c r="AX95" s="128">
        <f>'SO1 - Oprava'!J35</f>
        <v>0</v>
      </c>
      <c r="AY95" s="128">
        <f>'SO1 - Oprava'!J36</f>
        <v>0</v>
      </c>
      <c r="AZ95" s="128">
        <f>'SO1 - Oprava'!F33</f>
        <v>0</v>
      </c>
      <c r="BA95" s="128">
        <f>'SO1 - Oprava'!F34</f>
        <v>0</v>
      </c>
      <c r="BB95" s="128">
        <f>'SO1 - Oprava'!F35</f>
        <v>0</v>
      </c>
      <c r="BC95" s="128">
        <f>'SO1 - Oprava'!F36</f>
        <v>0</v>
      </c>
      <c r="BD95" s="130">
        <f>'SO1 - Oprava'!F37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'SO2 - Investice'!J30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'SO2 - Investice'!P125</f>
        <v>0</v>
      </c>
      <c r="AV96" s="133">
        <f>'SO2 - Investice'!J33</f>
        <v>0</v>
      </c>
      <c r="AW96" s="133">
        <f>'SO2 - Investice'!J34</f>
        <v>0</v>
      </c>
      <c r="AX96" s="133">
        <f>'SO2 - Investice'!J35</f>
        <v>0</v>
      </c>
      <c r="AY96" s="133">
        <f>'SO2 - Investice'!J36</f>
        <v>0</v>
      </c>
      <c r="AZ96" s="133">
        <f>'SO2 - Investice'!F33</f>
        <v>0</v>
      </c>
      <c r="BA96" s="133">
        <f>'SO2 - Investice'!F34</f>
        <v>0</v>
      </c>
      <c r="BB96" s="133">
        <f>'SO2 - Investice'!F35</f>
        <v>0</v>
      </c>
      <c r="BC96" s="133">
        <f>'SO2 - Investice'!F36</f>
        <v>0</v>
      </c>
      <c r="BD96" s="135">
        <f>'SO2 - Investice'!F37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w79XDez+r330SaN+nbXxlNmbIKV3u1ohtLkaRMixlSqFNIujO3YTc9uR6GgyU1TB9EA1zFq91y+j5/5Jzyt++A==" hashValue="Nv8opcvmFqyyLJrUpvxcGEXv8mFOQyRUFDcSioMVxA8ISHupajm30qqztdUtUQd6xB1qjnafmogIPmgdVOieq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1 - Oprava'!C2" display="/"/>
    <hyperlink ref="A96" location="'SO2 - Invest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Bludovský potok a jeho LB přítok, Bludov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ROUND((SUM(BE125:BE225)),  2)</f>
        <v>0</v>
      </c>
      <c r="G33" s="38"/>
      <c r="H33" s="38"/>
      <c r="I33" s="155">
        <v>0.20999999999999999</v>
      </c>
      <c r="J33" s="154">
        <f>ROUND(((SUM(BE125:BE225))*I33),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ROUND((SUM(BF125:BF225)),  2)</f>
        <v>0</v>
      </c>
      <c r="G34" s="38"/>
      <c r="H34" s="38"/>
      <c r="I34" s="155">
        <v>0.14999999999999999</v>
      </c>
      <c r="J34" s="154">
        <f>ROUND(((SUM(BF125:BF225))*I34),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ROUND((SUM(BH125:BH225)),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Bludovský potok a jeho LB přítok, Bludov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SO1 - Oprava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Bludov</v>
      </c>
      <c r="G89" s="40"/>
      <c r="H89" s="40"/>
      <c r="I89" s="32" t="s">
        <v>22</v>
      </c>
      <c r="J89" s="79" t="str">
        <f>IF(J12="","",J12)</f>
        <v>16. 7. 2021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J196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J205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J210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105</v>
      </c>
      <c r="E102" s="182"/>
      <c r="F102" s="182"/>
      <c r="G102" s="182"/>
      <c r="H102" s="182"/>
      <c r="I102" s="182"/>
      <c r="J102" s="183">
        <f>J212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106</v>
      </c>
      <c r="E103" s="182"/>
      <c r="F103" s="182"/>
      <c r="G103" s="182"/>
      <c r="H103" s="182"/>
      <c r="I103" s="182"/>
      <c r="J103" s="183">
        <f>J221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J222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J224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Bludovský potok a jeho LB přítok, Bludov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SO1 - Oprava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k.ú. Bludov</v>
      </c>
      <c r="G119" s="40"/>
      <c r="H119" s="40"/>
      <c r="I119" s="32" t="s">
        <v>22</v>
      </c>
      <c r="J119" s="79" t="str">
        <f>IF(J12="","",J12)</f>
        <v>16. 7. 2021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32</v>
      </c>
      <c r="J121" s="36" t="str">
        <f>E21</f>
        <v>PM - Ing. Šefčíková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110</v>
      </c>
      <c r="D124" s="194" t="s">
        <v>63</v>
      </c>
      <c r="E124" s="194" t="s">
        <v>59</v>
      </c>
      <c r="F124" s="194" t="s">
        <v>60</v>
      </c>
      <c r="G124" s="194" t="s">
        <v>111</v>
      </c>
      <c r="H124" s="194" t="s">
        <v>112</v>
      </c>
      <c r="I124" s="194" t="s">
        <v>113</v>
      </c>
      <c r="J124" s="195" t="s">
        <v>97</v>
      </c>
      <c r="K124" s="196" t="s">
        <v>114</v>
      </c>
      <c r="L124" s="197"/>
      <c r="M124" s="100" t="s">
        <v>1</v>
      </c>
      <c r="N124" s="101" t="s">
        <v>42</v>
      </c>
      <c r="O124" s="101" t="s">
        <v>115</v>
      </c>
      <c r="P124" s="101" t="s">
        <v>116</v>
      </c>
      <c r="Q124" s="101" t="s">
        <v>117</v>
      </c>
      <c r="R124" s="101" t="s">
        <v>118</v>
      </c>
      <c r="S124" s="101" t="s">
        <v>119</v>
      </c>
      <c r="T124" s="102" t="s">
        <v>120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121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P126+P212+P221</f>
        <v>0</v>
      </c>
      <c r="Q125" s="104"/>
      <c r="R125" s="200">
        <f>R126+R212+R221</f>
        <v>369.78193881000004</v>
      </c>
      <c r="S125" s="104"/>
      <c r="T125" s="201">
        <f>T126+T212+T221</f>
        <v>114.786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99</v>
      </c>
      <c r="BK125" s="202">
        <f>BK126+BK212+BK221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122</v>
      </c>
      <c r="F126" s="206" t="s">
        <v>123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P127+P196+P205+P210</f>
        <v>0</v>
      </c>
      <c r="Q126" s="211"/>
      <c r="R126" s="212">
        <f>R127+R196+R205+R210</f>
        <v>369.78193881000004</v>
      </c>
      <c r="S126" s="211"/>
      <c r="T126" s="213">
        <f>T127+T196+T205+T210</f>
        <v>114.786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124</v>
      </c>
      <c r="BK126" s="216">
        <f>BK127+BK196+BK205+BK210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125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SUM(P128:P195)</f>
        <v>0</v>
      </c>
      <c r="Q127" s="211"/>
      <c r="R127" s="212">
        <f>SUM(R128:R195)</f>
        <v>0.79860800999999992</v>
      </c>
      <c r="S127" s="211"/>
      <c r="T127" s="213">
        <f>SUM(T128:T195)</f>
        <v>114.786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124</v>
      </c>
      <c r="BK127" s="216">
        <f>SUM(BK128:BK195)</f>
        <v>0</v>
      </c>
    </row>
    <row r="128" s="2" customFormat="1" ht="24.15" customHeight="1">
      <c r="A128" s="38"/>
      <c r="B128" s="39"/>
      <c r="C128" s="219" t="s">
        <v>86</v>
      </c>
      <c r="D128" s="219" t="s">
        <v>126</v>
      </c>
      <c r="E128" s="220" t="s">
        <v>127</v>
      </c>
      <c r="F128" s="221" t="s">
        <v>128</v>
      </c>
      <c r="G128" s="222" t="s">
        <v>129</v>
      </c>
      <c r="H128" s="223">
        <v>131.667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3.0000000000000001E-05</v>
      </c>
      <c r="R128" s="229">
        <f>Q128*H128</f>
        <v>0.0039500100000000003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130</v>
      </c>
      <c r="AT128" s="231" t="s">
        <v>126</v>
      </c>
      <c r="AU128" s="231" t="s">
        <v>88</v>
      </c>
      <c r="AY128" s="17" t="s">
        <v>124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130</v>
      </c>
      <c r="BM128" s="231" t="s">
        <v>131</v>
      </c>
    </row>
    <row r="129" s="2" customFormat="1" ht="44.25" customHeight="1">
      <c r="A129" s="38"/>
      <c r="B129" s="39"/>
      <c r="C129" s="219" t="s">
        <v>88</v>
      </c>
      <c r="D129" s="219" t="s">
        <v>126</v>
      </c>
      <c r="E129" s="220" t="s">
        <v>132</v>
      </c>
      <c r="F129" s="221" t="s">
        <v>133</v>
      </c>
      <c r="G129" s="222" t="s">
        <v>129</v>
      </c>
      <c r="H129" s="223">
        <v>131.667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130</v>
      </c>
      <c r="AT129" s="231" t="s">
        <v>126</v>
      </c>
      <c r="AU129" s="231" t="s">
        <v>88</v>
      </c>
      <c r="AY129" s="17" t="s">
        <v>124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130</v>
      </c>
      <c r="BM129" s="231" t="s">
        <v>134</v>
      </c>
    </row>
    <row r="130" s="13" customFormat="1">
      <c r="A130" s="13"/>
      <c r="B130" s="233"/>
      <c r="C130" s="234"/>
      <c r="D130" s="235" t="s">
        <v>135</v>
      </c>
      <c r="E130" s="236" t="s">
        <v>1</v>
      </c>
      <c r="F130" s="237" t="s">
        <v>136</v>
      </c>
      <c r="G130" s="234"/>
      <c r="H130" s="238">
        <v>131.667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135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124</v>
      </c>
    </row>
    <row r="131" s="2" customFormat="1" ht="33" customHeight="1">
      <c r="A131" s="38"/>
      <c r="B131" s="39"/>
      <c r="C131" s="219" t="s">
        <v>137</v>
      </c>
      <c r="D131" s="219" t="s">
        <v>126</v>
      </c>
      <c r="E131" s="220" t="s">
        <v>138</v>
      </c>
      <c r="F131" s="221" t="s">
        <v>139</v>
      </c>
      <c r="G131" s="222" t="s">
        <v>129</v>
      </c>
      <c r="H131" s="223">
        <v>131.667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130</v>
      </c>
      <c r="AT131" s="231" t="s">
        <v>126</v>
      </c>
      <c r="AU131" s="231" t="s">
        <v>88</v>
      </c>
      <c r="AY131" s="17" t="s">
        <v>124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130</v>
      </c>
      <c r="BM131" s="231" t="s">
        <v>140</v>
      </c>
    </row>
    <row r="132" s="2" customFormat="1" ht="37.8" customHeight="1">
      <c r="A132" s="38"/>
      <c r="B132" s="39"/>
      <c r="C132" s="219" t="s">
        <v>130</v>
      </c>
      <c r="D132" s="219" t="s">
        <v>126</v>
      </c>
      <c r="E132" s="220" t="s">
        <v>141</v>
      </c>
      <c r="F132" s="221" t="s">
        <v>142</v>
      </c>
      <c r="G132" s="222" t="s">
        <v>143</v>
      </c>
      <c r="H132" s="223">
        <v>5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130</v>
      </c>
      <c r="AT132" s="231" t="s">
        <v>126</v>
      </c>
      <c r="AU132" s="231" t="s">
        <v>88</v>
      </c>
      <c r="AY132" s="17" t="s">
        <v>124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130</v>
      </c>
      <c r="BM132" s="231" t="s">
        <v>144</v>
      </c>
    </row>
    <row r="133" s="2" customFormat="1" ht="37.8" customHeight="1">
      <c r="A133" s="38"/>
      <c r="B133" s="39"/>
      <c r="C133" s="219" t="s">
        <v>145</v>
      </c>
      <c r="D133" s="219" t="s">
        <v>126</v>
      </c>
      <c r="E133" s="220" t="s">
        <v>146</v>
      </c>
      <c r="F133" s="221" t="s">
        <v>147</v>
      </c>
      <c r="G133" s="222" t="s">
        <v>143</v>
      </c>
      <c r="H133" s="223">
        <v>28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130</v>
      </c>
      <c r="AT133" s="231" t="s">
        <v>126</v>
      </c>
      <c r="AU133" s="231" t="s">
        <v>88</v>
      </c>
      <c r="AY133" s="17" t="s">
        <v>124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130</v>
      </c>
      <c r="BM133" s="231" t="s">
        <v>148</v>
      </c>
    </row>
    <row r="134" s="14" customFormat="1">
      <c r="A134" s="14"/>
      <c r="B134" s="245"/>
      <c r="C134" s="246"/>
      <c r="D134" s="235" t="s">
        <v>135</v>
      </c>
      <c r="E134" s="247" t="s">
        <v>1</v>
      </c>
      <c r="F134" s="248" t="s">
        <v>149</v>
      </c>
      <c r="G134" s="246"/>
      <c r="H134" s="247" t="s">
        <v>1</v>
      </c>
      <c r="I134" s="249"/>
      <c r="J134" s="246"/>
      <c r="K134" s="246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135</v>
      </c>
      <c r="AU134" s="254" t="s">
        <v>88</v>
      </c>
      <c r="AV134" s="14" t="s">
        <v>86</v>
      </c>
      <c r="AW134" s="14" t="s">
        <v>34</v>
      </c>
      <c r="AX134" s="14" t="s">
        <v>78</v>
      </c>
      <c r="AY134" s="254" t="s">
        <v>124</v>
      </c>
    </row>
    <row r="135" s="13" customFormat="1">
      <c r="A135" s="13"/>
      <c r="B135" s="233"/>
      <c r="C135" s="234"/>
      <c r="D135" s="235" t="s">
        <v>135</v>
      </c>
      <c r="E135" s="236" t="s">
        <v>1</v>
      </c>
      <c r="F135" s="237" t="s">
        <v>150</v>
      </c>
      <c r="G135" s="234"/>
      <c r="H135" s="238">
        <v>8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135</v>
      </c>
      <c r="AU135" s="244" t="s">
        <v>88</v>
      </c>
      <c r="AV135" s="13" t="s">
        <v>88</v>
      </c>
      <c r="AW135" s="13" t="s">
        <v>34</v>
      </c>
      <c r="AX135" s="13" t="s">
        <v>78</v>
      </c>
      <c r="AY135" s="244" t="s">
        <v>124</v>
      </c>
    </row>
    <row r="136" s="14" customFormat="1">
      <c r="A136" s="14"/>
      <c r="B136" s="245"/>
      <c r="C136" s="246"/>
      <c r="D136" s="235" t="s">
        <v>135</v>
      </c>
      <c r="E136" s="247" t="s">
        <v>1</v>
      </c>
      <c r="F136" s="248" t="s">
        <v>151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135</v>
      </c>
      <c r="AU136" s="254" t="s">
        <v>88</v>
      </c>
      <c r="AV136" s="14" t="s">
        <v>86</v>
      </c>
      <c r="AW136" s="14" t="s">
        <v>34</v>
      </c>
      <c r="AX136" s="14" t="s">
        <v>78</v>
      </c>
      <c r="AY136" s="254" t="s">
        <v>124</v>
      </c>
    </row>
    <row r="137" s="13" customFormat="1">
      <c r="A137" s="13"/>
      <c r="B137" s="233"/>
      <c r="C137" s="234"/>
      <c r="D137" s="235" t="s">
        <v>135</v>
      </c>
      <c r="E137" s="236" t="s">
        <v>1</v>
      </c>
      <c r="F137" s="237" t="s">
        <v>152</v>
      </c>
      <c r="G137" s="234"/>
      <c r="H137" s="238">
        <v>20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135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124</v>
      </c>
    </row>
    <row r="138" s="15" customFormat="1">
      <c r="A138" s="15"/>
      <c r="B138" s="255"/>
      <c r="C138" s="256"/>
      <c r="D138" s="235" t="s">
        <v>135</v>
      </c>
      <c r="E138" s="257" t="s">
        <v>1</v>
      </c>
      <c r="F138" s="258" t="s">
        <v>153</v>
      </c>
      <c r="G138" s="256"/>
      <c r="H138" s="259">
        <v>28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135</v>
      </c>
      <c r="AU138" s="265" t="s">
        <v>88</v>
      </c>
      <c r="AV138" s="15" t="s">
        <v>130</v>
      </c>
      <c r="AW138" s="15" t="s">
        <v>34</v>
      </c>
      <c r="AX138" s="15" t="s">
        <v>86</v>
      </c>
      <c r="AY138" s="265" t="s">
        <v>124</v>
      </c>
    </row>
    <row r="139" s="2" customFormat="1" ht="37.8" customHeight="1">
      <c r="A139" s="38"/>
      <c r="B139" s="39"/>
      <c r="C139" s="219" t="s">
        <v>154</v>
      </c>
      <c r="D139" s="219" t="s">
        <v>126</v>
      </c>
      <c r="E139" s="220" t="s">
        <v>155</v>
      </c>
      <c r="F139" s="221" t="s">
        <v>156</v>
      </c>
      <c r="G139" s="222" t="s">
        <v>143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43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130</v>
      </c>
      <c r="AT139" s="231" t="s">
        <v>126</v>
      </c>
      <c r="AU139" s="231" t="s">
        <v>88</v>
      </c>
      <c r="AY139" s="17" t="s">
        <v>124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130</v>
      </c>
      <c r="BM139" s="231" t="s">
        <v>157</v>
      </c>
    </row>
    <row r="140" s="2" customFormat="1" ht="49.05" customHeight="1">
      <c r="A140" s="38"/>
      <c r="B140" s="39"/>
      <c r="C140" s="219" t="s">
        <v>158</v>
      </c>
      <c r="D140" s="219" t="s">
        <v>126</v>
      </c>
      <c r="E140" s="220" t="s">
        <v>159</v>
      </c>
      <c r="F140" s="221" t="s">
        <v>160</v>
      </c>
      <c r="G140" s="222" t="s">
        <v>161</v>
      </c>
      <c r="H140" s="223">
        <v>56.700000000000003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1.8</v>
      </c>
      <c r="T140" s="230">
        <f>S140*H140</f>
        <v>102.06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130</v>
      </c>
      <c r="AT140" s="231" t="s">
        <v>126</v>
      </c>
      <c r="AU140" s="231" t="s">
        <v>88</v>
      </c>
      <c r="AY140" s="17" t="s">
        <v>124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130</v>
      </c>
      <c r="BM140" s="231" t="s">
        <v>162</v>
      </c>
    </row>
    <row r="141" s="13" customFormat="1">
      <c r="A141" s="13"/>
      <c r="B141" s="233"/>
      <c r="C141" s="234"/>
      <c r="D141" s="235" t="s">
        <v>135</v>
      </c>
      <c r="E141" s="236" t="s">
        <v>1</v>
      </c>
      <c r="F141" s="237" t="s">
        <v>163</v>
      </c>
      <c r="G141" s="234"/>
      <c r="H141" s="238">
        <v>56.700000000000003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135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124</v>
      </c>
    </row>
    <row r="142" s="2" customFormat="1" ht="49.05" customHeight="1">
      <c r="A142" s="38"/>
      <c r="B142" s="39"/>
      <c r="C142" s="219" t="s">
        <v>150</v>
      </c>
      <c r="D142" s="219" t="s">
        <v>126</v>
      </c>
      <c r="E142" s="220" t="s">
        <v>164</v>
      </c>
      <c r="F142" s="221" t="s">
        <v>165</v>
      </c>
      <c r="G142" s="222" t="s">
        <v>161</v>
      </c>
      <c r="H142" s="223">
        <v>5.25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1.8</v>
      </c>
      <c r="T142" s="230">
        <f>S142*H142</f>
        <v>9.4500000000000011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130</v>
      </c>
      <c r="AT142" s="231" t="s">
        <v>126</v>
      </c>
      <c r="AU142" s="231" t="s">
        <v>88</v>
      </c>
      <c r="AY142" s="17" t="s">
        <v>124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130</v>
      </c>
      <c r="BM142" s="231" t="s">
        <v>166</v>
      </c>
    </row>
    <row r="143" s="13" customFormat="1">
      <c r="A143" s="13"/>
      <c r="B143" s="233"/>
      <c r="C143" s="234"/>
      <c r="D143" s="235" t="s">
        <v>135</v>
      </c>
      <c r="E143" s="236" t="s">
        <v>1</v>
      </c>
      <c r="F143" s="237" t="s">
        <v>167</v>
      </c>
      <c r="G143" s="234"/>
      <c r="H143" s="238">
        <v>5.25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135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124</v>
      </c>
    </row>
    <row r="144" s="2" customFormat="1" ht="37.8" customHeight="1">
      <c r="A144" s="38"/>
      <c r="B144" s="39"/>
      <c r="C144" s="219" t="s">
        <v>168</v>
      </c>
      <c r="D144" s="219" t="s">
        <v>126</v>
      </c>
      <c r="E144" s="220" t="s">
        <v>169</v>
      </c>
      <c r="F144" s="221" t="s">
        <v>170</v>
      </c>
      <c r="G144" s="222" t="s">
        <v>161</v>
      </c>
      <c r="H144" s="223">
        <v>1.8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1.8200000000000001</v>
      </c>
      <c r="T144" s="230">
        <f>S144*H144</f>
        <v>3.2760000000000002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130</v>
      </c>
      <c r="AT144" s="231" t="s">
        <v>126</v>
      </c>
      <c r="AU144" s="231" t="s">
        <v>88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130</v>
      </c>
      <c r="BM144" s="231" t="s">
        <v>171</v>
      </c>
    </row>
    <row r="145" s="13" customFormat="1">
      <c r="A145" s="13"/>
      <c r="B145" s="233"/>
      <c r="C145" s="234"/>
      <c r="D145" s="235" t="s">
        <v>135</v>
      </c>
      <c r="E145" s="236" t="s">
        <v>1</v>
      </c>
      <c r="F145" s="237" t="s">
        <v>172</v>
      </c>
      <c r="G145" s="234"/>
      <c r="H145" s="238">
        <v>1.8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135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124</v>
      </c>
    </row>
    <row r="146" s="2" customFormat="1" ht="37.8" customHeight="1">
      <c r="A146" s="38"/>
      <c r="B146" s="39"/>
      <c r="C146" s="219" t="s">
        <v>173</v>
      </c>
      <c r="D146" s="219" t="s">
        <v>126</v>
      </c>
      <c r="E146" s="220" t="s">
        <v>174</v>
      </c>
      <c r="F146" s="221" t="s">
        <v>175</v>
      </c>
      <c r="G146" s="222" t="s">
        <v>161</v>
      </c>
      <c r="H146" s="223">
        <v>5.25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130</v>
      </c>
      <c r="AT146" s="231" t="s">
        <v>126</v>
      </c>
      <c r="AU146" s="231" t="s">
        <v>88</v>
      </c>
      <c r="AY146" s="17" t="s">
        <v>124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130</v>
      </c>
      <c r="BM146" s="231" t="s">
        <v>176</v>
      </c>
    </row>
    <row r="147" s="2" customFormat="1" ht="66.75" customHeight="1">
      <c r="A147" s="38"/>
      <c r="B147" s="39"/>
      <c r="C147" s="219" t="s">
        <v>177</v>
      </c>
      <c r="D147" s="219" t="s">
        <v>126</v>
      </c>
      <c r="E147" s="220" t="s">
        <v>178</v>
      </c>
      <c r="F147" s="221" t="s">
        <v>179</v>
      </c>
      <c r="G147" s="222" t="s">
        <v>161</v>
      </c>
      <c r="H147" s="223">
        <v>98.116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130</v>
      </c>
      <c r="AT147" s="231" t="s">
        <v>126</v>
      </c>
      <c r="AU147" s="231" t="s">
        <v>88</v>
      </c>
      <c r="AY147" s="17" t="s">
        <v>124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130</v>
      </c>
      <c r="BM147" s="231" t="s">
        <v>180</v>
      </c>
    </row>
    <row r="148" s="14" customFormat="1">
      <c r="A148" s="14"/>
      <c r="B148" s="245"/>
      <c r="C148" s="246"/>
      <c r="D148" s="235" t="s">
        <v>135</v>
      </c>
      <c r="E148" s="247" t="s">
        <v>1</v>
      </c>
      <c r="F148" s="248" t="s">
        <v>181</v>
      </c>
      <c r="G148" s="246"/>
      <c r="H148" s="247" t="s">
        <v>1</v>
      </c>
      <c r="I148" s="249"/>
      <c r="J148" s="246"/>
      <c r="K148" s="246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135</v>
      </c>
      <c r="AU148" s="254" t="s">
        <v>88</v>
      </c>
      <c r="AV148" s="14" t="s">
        <v>86</v>
      </c>
      <c r="AW148" s="14" t="s">
        <v>34</v>
      </c>
      <c r="AX148" s="14" t="s">
        <v>78</v>
      </c>
      <c r="AY148" s="254" t="s">
        <v>124</v>
      </c>
    </row>
    <row r="149" s="13" customFormat="1">
      <c r="A149" s="13"/>
      <c r="B149" s="233"/>
      <c r="C149" s="234"/>
      <c r="D149" s="235" t="s">
        <v>135</v>
      </c>
      <c r="E149" s="236" t="s">
        <v>1</v>
      </c>
      <c r="F149" s="237" t="s">
        <v>182</v>
      </c>
      <c r="G149" s="234"/>
      <c r="H149" s="238">
        <v>31.356999999999999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135</v>
      </c>
      <c r="AU149" s="244" t="s">
        <v>88</v>
      </c>
      <c r="AV149" s="13" t="s">
        <v>88</v>
      </c>
      <c r="AW149" s="13" t="s">
        <v>34</v>
      </c>
      <c r="AX149" s="13" t="s">
        <v>78</v>
      </c>
      <c r="AY149" s="244" t="s">
        <v>124</v>
      </c>
    </row>
    <row r="150" s="14" customFormat="1">
      <c r="A150" s="14"/>
      <c r="B150" s="245"/>
      <c r="C150" s="246"/>
      <c r="D150" s="235" t="s">
        <v>135</v>
      </c>
      <c r="E150" s="247" t="s">
        <v>1</v>
      </c>
      <c r="F150" s="248" t="s">
        <v>183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135</v>
      </c>
      <c r="AU150" s="254" t="s">
        <v>88</v>
      </c>
      <c r="AV150" s="14" t="s">
        <v>86</v>
      </c>
      <c r="AW150" s="14" t="s">
        <v>34</v>
      </c>
      <c r="AX150" s="14" t="s">
        <v>78</v>
      </c>
      <c r="AY150" s="254" t="s">
        <v>124</v>
      </c>
    </row>
    <row r="151" s="13" customFormat="1">
      <c r="A151" s="13"/>
      <c r="B151" s="233"/>
      <c r="C151" s="234"/>
      <c r="D151" s="235" t="s">
        <v>135</v>
      </c>
      <c r="E151" s="236" t="s">
        <v>1</v>
      </c>
      <c r="F151" s="237" t="s">
        <v>184</v>
      </c>
      <c r="G151" s="234"/>
      <c r="H151" s="238">
        <v>66.759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135</v>
      </c>
      <c r="AU151" s="244" t="s">
        <v>88</v>
      </c>
      <c r="AV151" s="13" t="s">
        <v>88</v>
      </c>
      <c r="AW151" s="13" t="s">
        <v>34</v>
      </c>
      <c r="AX151" s="13" t="s">
        <v>78</v>
      </c>
      <c r="AY151" s="244" t="s">
        <v>124</v>
      </c>
    </row>
    <row r="152" s="15" customFormat="1">
      <c r="A152" s="15"/>
      <c r="B152" s="255"/>
      <c r="C152" s="256"/>
      <c r="D152" s="235" t="s">
        <v>135</v>
      </c>
      <c r="E152" s="257" t="s">
        <v>1</v>
      </c>
      <c r="F152" s="258" t="s">
        <v>153</v>
      </c>
      <c r="G152" s="256"/>
      <c r="H152" s="259">
        <v>98.116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135</v>
      </c>
      <c r="AU152" s="265" t="s">
        <v>88</v>
      </c>
      <c r="AV152" s="15" t="s">
        <v>130</v>
      </c>
      <c r="AW152" s="15" t="s">
        <v>34</v>
      </c>
      <c r="AX152" s="15" t="s">
        <v>86</v>
      </c>
      <c r="AY152" s="265" t="s">
        <v>124</v>
      </c>
    </row>
    <row r="153" s="2" customFormat="1" ht="24.15" customHeight="1">
      <c r="A153" s="38"/>
      <c r="B153" s="39"/>
      <c r="C153" s="219" t="s">
        <v>185</v>
      </c>
      <c r="D153" s="219" t="s">
        <v>126</v>
      </c>
      <c r="E153" s="220" t="s">
        <v>186</v>
      </c>
      <c r="F153" s="221" t="s">
        <v>187</v>
      </c>
      <c r="G153" s="222" t="s">
        <v>143</v>
      </c>
      <c r="H153" s="223">
        <v>19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130</v>
      </c>
      <c r="AT153" s="231" t="s">
        <v>126</v>
      </c>
      <c r="AU153" s="231" t="s">
        <v>88</v>
      </c>
      <c r="AY153" s="17" t="s">
        <v>124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130</v>
      </c>
      <c r="BM153" s="231" t="s">
        <v>188</v>
      </c>
    </row>
    <row r="154" s="2" customFormat="1" ht="44.25" customHeight="1">
      <c r="A154" s="38"/>
      <c r="B154" s="39"/>
      <c r="C154" s="219" t="s">
        <v>189</v>
      </c>
      <c r="D154" s="219" t="s">
        <v>126</v>
      </c>
      <c r="E154" s="220" t="s">
        <v>190</v>
      </c>
      <c r="F154" s="221" t="s">
        <v>191</v>
      </c>
      <c r="G154" s="222" t="s">
        <v>161</v>
      </c>
      <c r="H154" s="223">
        <v>98.116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130</v>
      </c>
      <c r="AT154" s="231" t="s">
        <v>126</v>
      </c>
      <c r="AU154" s="231" t="s">
        <v>88</v>
      </c>
      <c r="AY154" s="17" t="s">
        <v>124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130</v>
      </c>
      <c r="BM154" s="231" t="s">
        <v>192</v>
      </c>
    </row>
    <row r="155" s="13" customFormat="1">
      <c r="A155" s="13"/>
      <c r="B155" s="233"/>
      <c r="C155" s="234"/>
      <c r="D155" s="235" t="s">
        <v>135</v>
      </c>
      <c r="E155" s="236" t="s">
        <v>1</v>
      </c>
      <c r="F155" s="237" t="s">
        <v>193</v>
      </c>
      <c r="G155" s="234"/>
      <c r="H155" s="238">
        <v>98.116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135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124</v>
      </c>
    </row>
    <row r="156" s="2" customFormat="1" ht="44.25" customHeight="1">
      <c r="A156" s="38"/>
      <c r="B156" s="39"/>
      <c r="C156" s="219" t="s">
        <v>194</v>
      </c>
      <c r="D156" s="219" t="s">
        <v>126</v>
      </c>
      <c r="E156" s="220" t="s">
        <v>195</v>
      </c>
      <c r="F156" s="221" t="s">
        <v>196</v>
      </c>
      <c r="G156" s="222" t="s">
        <v>161</v>
      </c>
      <c r="H156" s="223">
        <v>34.280000000000001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130</v>
      </c>
      <c r="AT156" s="231" t="s">
        <v>126</v>
      </c>
      <c r="AU156" s="231" t="s">
        <v>88</v>
      </c>
      <c r="AY156" s="17" t="s">
        <v>124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130</v>
      </c>
      <c r="BM156" s="231" t="s">
        <v>197</v>
      </c>
    </row>
    <row r="157" s="14" customFormat="1">
      <c r="A157" s="14"/>
      <c r="B157" s="245"/>
      <c r="C157" s="246"/>
      <c r="D157" s="235" t="s">
        <v>135</v>
      </c>
      <c r="E157" s="247" t="s">
        <v>1</v>
      </c>
      <c r="F157" s="248" t="s">
        <v>181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135</v>
      </c>
      <c r="AU157" s="254" t="s">
        <v>88</v>
      </c>
      <c r="AV157" s="14" t="s">
        <v>86</v>
      </c>
      <c r="AW157" s="14" t="s">
        <v>34</v>
      </c>
      <c r="AX157" s="14" t="s">
        <v>78</v>
      </c>
      <c r="AY157" s="254" t="s">
        <v>124</v>
      </c>
    </row>
    <row r="158" s="13" customFormat="1">
      <c r="A158" s="13"/>
      <c r="B158" s="233"/>
      <c r="C158" s="234"/>
      <c r="D158" s="235" t="s">
        <v>135</v>
      </c>
      <c r="E158" s="236" t="s">
        <v>1</v>
      </c>
      <c r="F158" s="237" t="s">
        <v>198</v>
      </c>
      <c r="G158" s="234"/>
      <c r="H158" s="238">
        <v>7.6559999999999997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135</v>
      </c>
      <c r="AU158" s="244" t="s">
        <v>88</v>
      </c>
      <c r="AV158" s="13" t="s">
        <v>88</v>
      </c>
      <c r="AW158" s="13" t="s">
        <v>34</v>
      </c>
      <c r="AX158" s="13" t="s">
        <v>78</v>
      </c>
      <c r="AY158" s="244" t="s">
        <v>124</v>
      </c>
    </row>
    <row r="159" s="14" customFormat="1">
      <c r="A159" s="14"/>
      <c r="B159" s="245"/>
      <c r="C159" s="246"/>
      <c r="D159" s="235" t="s">
        <v>135</v>
      </c>
      <c r="E159" s="247" t="s">
        <v>1</v>
      </c>
      <c r="F159" s="248" t="s">
        <v>183</v>
      </c>
      <c r="G159" s="246"/>
      <c r="H159" s="247" t="s">
        <v>1</v>
      </c>
      <c r="I159" s="249"/>
      <c r="J159" s="246"/>
      <c r="K159" s="246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135</v>
      </c>
      <c r="AU159" s="254" t="s">
        <v>88</v>
      </c>
      <c r="AV159" s="14" t="s">
        <v>86</v>
      </c>
      <c r="AW159" s="14" t="s">
        <v>34</v>
      </c>
      <c r="AX159" s="14" t="s">
        <v>78</v>
      </c>
      <c r="AY159" s="254" t="s">
        <v>124</v>
      </c>
    </row>
    <row r="160" s="13" customFormat="1">
      <c r="A160" s="13"/>
      <c r="B160" s="233"/>
      <c r="C160" s="234"/>
      <c r="D160" s="235" t="s">
        <v>135</v>
      </c>
      <c r="E160" s="236" t="s">
        <v>1</v>
      </c>
      <c r="F160" s="237" t="s">
        <v>199</v>
      </c>
      <c r="G160" s="234"/>
      <c r="H160" s="238">
        <v>26.623999999999999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135</v>
      </c>
      <c r="AU160" s="244" t="s">
        <v>88</v>
      </c>
      <c r="AV160" s="13" t="s">
        <v>88</v>
      </c>
      <c r="AW160" s="13" t="s">
        <v>34</v>
      </c>
      <c r="AX160" s="13" t="s">
        <v>78</v>
      </c>
      <c r="AY160" s="244" t="s">
        <v>124</v>
      </c>
    </row>
    <row r="161" s="15" customFormat="1">
      <c r="A161" s="15"/>
      <c r="B161" s="255"/>
      <c r="C161" s="256"/>
      <c r="D161" s="235" t="s">
        <v>135</v>
      </c>
      <c r="E161" s="257" t="s">
        <v>1</v>
      </c>
      <c r="F161" s="258" t="s">
        <v>153</v>
      </c>
      <c r="G161" s="256"/>
      <c r="H161" s="259">
        <v>34.280000000000001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135</v>
      </c>
      <c r="AU161" s="265" t="s">
        <v>88</v>
      </c>
      <c r="AV161" s="15" t="s">
        <v>130</v>
      </c>
      <c r="AW161" s="15" t="s">
        <v>34</v>
      </c>
      <c r="AX161" s="15" t="s">
        <v>86</v>
      </c>
      <c r="AY161" s="265" t="s">
        <v>124</v>
      </c>
    </row>
    <row r="162" s="2" customFormat="1" ht="37.8" customHeight="1">
      <c r="A162" s="38"/>
      <c r="B162" s="39"/>
      <c r="C162" s="219" t="s">
        <v>8</v>
      </c>
      <c r="D162" s="219" t="s">
        <v>126</v>
      </c>
      <c r="E162" s="220" t="s">
        <v>200</v>
      </c>
      <c r="F162" s="221" t="s">
        <v>201</v>
      </c>
      <c r="G162" s="222" t="s">
        <v>129</v>
      </c>
      <c r="H162" s="223">
        <v>164.91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130</v>
      </c>
      <c r="AT162" s="231" t="s">
        <v>126</v>
      </c>
      <c r="AU162" s="231" t="s">
        <v>88</v>
      </c>
      <c r="AY162" s="17" t="s">
        <v>124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130</v>
      </c>
      <c r="BM162" s="231" t="s">
        <v>202</v>
      </c>
    </row>
    <row r="163" s="14" customFormat="1">
      <c r="A163" s="14"/>
      <c r="B163" s="245"/>
      <c r="C163" s="246"/>
      <c r="D163" s="235" t="s">
        <v>135</v>
      </c>
      <c r="E163" s="247" t="s">
        <v>1</v>
      </c>
      <c r="F163" s="248" t="s">
        <v>181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135</v>
      </c>
      <c r="AU163" s="254" t="s">
        <v>88</v>
      </c>
      <c r="AV163" s="14" t="s">
        <v>86</v>
      </c>
      <c r="AW163" s="14" t="s">
        <v>34</v>
      </c>
      <c r="AX163" s="14" t="s">
        <v>78</v>
      </c>
      <c r="AY163" s="254" t="s">
        <v>124</v>
      </c>
    </row>
    <row r="164" s="13" customFormat="1">
      <c r="A164" s="13"/>
      <c r="B164" s="233"/>
      <c r="C164" s="234"/>
      <c r="D164" s="235" t="s">
        <v>135</v>
      </c>
      <c r="E164" s="236" t="s">
        <v>1</v>
      </c>
      <c r="F164" s="237" t="s">
        <v>203</v>
      </c>
      <c r="G164" s="234"/>
      <c r="H164" s="238">
        <v>121.389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135</v>
      </c>
      <c r="AU164" s="244" t="s">
        <v>88</v>
      </c>
      <c r="AV164" s="13" t="s">
        <v>88</v>
      </c>
      <c r="AW164" s="13" t="s">
        <v>34</v>
      </c>
      <c r="AX164" s="13" t="s">
        <v>78</v>
      </c>
      <c r="AY164" s="244" t="s">
        <v>124</v>
      </c>
    </row>
    <row r="165" s="14" customFormat="1">
      <c r="A165" s="14"/>
      <c r="B165" s="245"/>
      <c r="C165" s="246"/>
      <c r="D165" s="235" t="s">
        <v>135</v>
      </c>
      <c r="E165" s="247" t="s">
        <v>1</v>
      </c>
      <c r="F165" s="248" t="s">
        <v>183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135</v>
      </c>
      <c r="AU165" s="254" t="s">
        <v>88</v>
      </c>
      <c r="AV165" s="14" t="s">
        <v>86</v>
      </c>
      <c r="AW165" s="14" t="s">
        <v>34</v>
      </c>
      <c r="AX165" s="14" t="s">
        <v>78</v>
      </c>
      <c r="AY165" s="254" t="s">
        <v>124</v>
      </c>
    </row>
    <row r="166" s="13" customFormat="1">
      <c r="A166" s="13"/>
      <c r="B166" s="233"/>
      <c r="C166" s="234"/>
      <c r="D166" s="235" t="s">
        <v>135</v>
      </c>
      <c r="E166" s="236" t="s">
        <v>1</v>
      </c>
      <c r="F166" s="237" t="s">
        <v>204</v>
      </c>
      <c r="G166" s="234"/>
      <c r="H166" s="238">
        <v>43.521000000000001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135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124</v>
      </c>
    </row>
    <row r="167" s="15" customFormat="1">
      <c r="A167" s="15"/>
      <c r="B167" s="255"/>
      <c r="C167" s="256"/>
      <c r="D167" s="235" t="s">
        <v>135</v>
      </c>
      <c r="E167" s="257" t="s">
        <v>1</v>
      </c>
      <c r="F167" s="258" t="s">
        <v>153</v>
      </c>
      <c r="G167" s="256"/>
      <c r="H167" s="259">
        <v>164.91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135</v>
      </c>
      <c r="AU167" s="265" t="s">
        <v>88</v>
      </c>
      <c r="AV167" s="15" t="s">
        <v>130</v>
      </c>
      <c r="AW167" s="15" t="s">
        <v>34</v>
      </c>
      <c r="AX167" s="15" t="s">
        <v>86</v>
      </c>
      <c r="AY167" s="265" t="s">
        <v>124</v>
      </c>
    </row>
    <row r="168" s="2" customFormat="1" ht="16.5" customHeight="1">
      <c r="A168" s="38"/>
      <c r="B168" s="39"/>
      <c r="C168" s="266" t="s">
        <v>205</v>
      </c>
      <c r="D168" s="266" t="s">
        <v>206</v>
      </c>
      <c r="E168" s="267" t="s">
        <v>207</v>
      </c>
      <c r="F168" s="268" t="s">
        <v>208</v>
      </c>
      <c r="G168" s="269" t="s">
        <v>209</v>
      </c>
      <c r="H168" s="270">
        <v>3.298</v>
      </c>
      <c r="I168" s="271"/>
      <c r="J168" s="272">
        <f>ROUND(I168*H168,2)</f>
        <v>0</v>
      </c>
      <c r="K168" s="273"/>
      <c r="L168" s="274"/>
      <c r="M168" s="275" t="s">
        <v>1</v>
      </c>
      <c r="N168" s="276" t="s">
        <v>43</v>
      </c>
      <c r="O168" s="91"/>
      <c r="P168" s="229">
        <f>O168*H168</f>
        <v>0</v>
      </c>
      <c r="Q168" s="229">
        <v>0.001</v>
      </c>
      <c r="R168" s="229">
        <f>Q168*H168</f>
        <v>0.0032980000000000002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150</v>
      </c>
      <c r="AT168" s="231" t="s">
        <v>206</v>
      </c>
      <c r="AU168" s="231" t="s">
        <v>88</v>
      </c>
      <c r="AY168" s="17" t="s">
        <v>124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130</v>
      </c>
      <c r="BM168" s="231" t="s">
        <v>210</v>
      </c>
    </row>
    <row r="169" s="13" customFormat="1">
      <c r="A169" s="13"/>
      <c r="B169" s="233"/>
      <c r="C169" s="234"/>
      <c r="D169" s="235" t="s">
        <v>135</v>
      </c>
      <c r="E169" s="234"/>
      <c r="F169" s="237" t="s">
        <v>211</v>
      </c>
      <c r="G169" s="234"/>
      <c r="H169" s="238">
        <v>3.298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135</v>
      </c>
      <c r="AU169" s="244" t="s">
        <v>88</v>
      </c>
      <c r="AV169" s="13" t="s">
        <v>88</v>
      </c>
      <c r="AW169" s="13" t="s">
        <v>4</v>
      </c>
      <c r="AX169" s="13" t="s">
        <v>86</v>
      </c>
      <c r="AY169" s="244" t="s">
        <v>124</v>
      </c>
    </row>
    <row r="170" s="2" customFormat="1" ht="37.8" customHeight="1">
      <c r="A170" s="38"/>
      <c r="B170" s="39"/>
      <c r="C170" s="219" t="s">
        <v>212</v>
      </c>
      <c r="D170" s="219" t="s">
        <v>126</v>
      </c>
      <c r="E170" s="220" t="s">
        <v>213</v>
      </c>
      <c r="F170" s="221" t="s">
        <v>214</v>
      </c>
      <c r="G170" s="222" t="s">
        <v>129</v>
      </c>
      <c r="H170" s="223">
        <v>977.01199999999994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130</v>
      </c>
      <c r="AT170" s="231" t="s">
        <v>126</v>
      </c>
      <c r="AU170" s="231" t="s">
        <v>88</v>
      </c>
      <c r="AY170" s="17" t="s">
        <v>124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130</v>
      </c>
      <c r="BM170" s="231" t="s">
        <v>215</v>
      </c>
    </row>
    <row r="171" s="13" customFormat="1">
      <c r="A171" s="13"/>
      <c r="B171" s="233"/>
      <c r="C171" s="234"/>
      <c r="D171" s="235" t="s">
        <v>135</v>
      </c>
      <c r="E171" s="236" t="s">
        <v>1</v>
      </c>
      <c r="F171" s="237" t="s">
        <v>216</v>
      </c>
      <c r="G171" s="234"/>
      <c r="H171" s="238">
        <v>26.5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135</v>
      </c>
      <c r="AU171" s="244" t="s">
        <v>88</v>
      </c>
      <c r="AV171" s="13" t="s">
        <v>88</v>
      </c>
      <c r="AW171" s="13" t="s">
        <v>34</v>
      </c>
      <c r="AX171" s="13" t="s">
        <v>78</v>
      </c>
      <c r="AY171" s="244" t="s">
        <v>124</v>
      </c>
    </row>
    <row r="172" s="13" customFormat="1">
      <c r="A172" s="13"/>
      <c r="B172" s="233"/>
      <c r="C172" s="234"/>
      <c r="D172" s="235" t="s">
        <v>135</v>
      </c>
      <c r="E172" s="236" t="s">
        <v>1</v>
      </c>
      <c r="F172" s="237" t="s">
        <v>217</v>
      </c>
      <c r="G172" s="234"/>
      <c r="H172" s="238">
        <v>950.51199999999994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135</v>
      </c>
      <c r="AU172" s="244" t="s">
        <v>88</v>
      </c>
      <c r="AV172" s="13" t="s">
        <v>88</v>
      </c>
      <c r="AW172" s="13" t="s">
        <v>34</v>
      </c>
      <c r="AX172" s="13" t="s">
        <v>78</v>
      </c>
      <c r="AY172" s="244" t="s">
        <v>124</v>
      </c>
    </row>
    <row r="173" s="15" customFormat="1">
      <c r="A173" s="15"/>
      <c r="B173" s="255"/>
      <c r="C173" s="256"/>
      <c r="D173" s="235" t="s">
        <v>135</v>
      </c>
      <c r="E173" s="257" t="s">
        <v>1</v>
      </c>
      <c r="F173" s="258" t="s">
        <v>153</v>
      </c>
      <c r="G173" s="256"/>
      <c r="H173" s="259">
        <v>977.01199999999994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135</v>
      </c>
      <c r="AU173" s="265" t="s">
        <v>88</v>
      </c>
      <c r="AV173" s="15" t="s">
        <v>130</v>
      </c>
      <c r="AW173" s="15" t="s">
        <v>34</v>
      </c>
      <c r="AX173" s="15" t="s">
        <v>86</v>
      </c>
      <c r="AY173" s="265" t="s">
        <v>124</v>
      </c>
    </row>
    <row r="174" s="2" customFormat="1" ht="16.5" customHeight="1">
      <c r="A174" s="38"/>
      <c r="B174" s="39"/>
      <c r="C174" s="266" t="s">
        <v>218</v>
      </c>
      <c r="D174" s="266" t="s">
        <v>206</v>
      </c>
      <c r="E174" s="267" t="s">
        <v>219</v>
      </c>
      <c r="F174" s="268" t="s">
        <v>220</v>
      </c>
      <c r="G174" s="269" t="s">
        <v>209</v>
      </c>
      <c r="H174" s="270">
        <v>19.539999999999999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43</v>
      </c>
      <c r="O174" s="91"/>
      <c r="P174" s="229">
        <f>O174*H174</f>
        <v>0</v>
      </c>
      <c r="Q174" s="229">
        <v>0.001</v>
      </c>
      <c r="R174" s="229">
        <f>Q174*H174</f>
        <v>0.019539999999999998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150</v>
      </c>
      <c r="AT174" s="231" t="s">
        <v>206</v>
      </c>
      <c r="AU174" s="231" t="s">
        <v>88</v>
      </c>
      <c r="AY174" s="17" t="s">
        <v>124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130</v>
      </c>
      <c r="BM174" s="231" t="s">
        <v>221</v>
      </c>
    </row>
    <row r="175" s="13" customFormat="1">
      <c r="A175" s="13"/>
      <c r="B175" s="233"/>
      <c r="C175" s="234"/>
      <c r="D175" s="235" t="s">
        <v>135</v>
      </c>
      <c r="E175" s="234"/>
      <c r="F175" s="237" t="s">
        <v>222</v>
      </c>
      <c r="G175" s="234"/>
      <c r="H175" s="238">
        <v>19.539999999999999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135</v>
      </c>
      <c r="AU175" s="244" t="s">
        <v>88</v>
      </c>
      <c r="AV175" s="13" t="s">
        <v>88</v>
      </c>
      <c r="AW175" s="13" t="s">
        <v>4</v>
      </c>
      <c r="AX175" s="13" t="s">
        <v>86</v>
      </c>
      <c r="AY175" s="244" t="s">
        <v>124</v>
      </c>
    </row>
    <row r="176" s="2" customFormat="1" ht="33" customHeight="1">
      <c r="A176" s="38"/>
      <c r="B176" s="39"/>
      <c r="C176" s="219" t="s">
        <v>223</v>
      </c>
      <c r="D176" s="219" t="s">
        <v>126</v>
      </c>
      <c r="E176" s="220" t="s">
        <v>224</v>
      </c>
      <c r="F176" s="221" t="s">
        <v>225</v>
      </c>
      <c r="G176" s="222" t="s">
        <v>129</v>
      </c>
      <c r="H176" s="223">
        <v>131.31700000000001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43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130</v>
      </c>
      <c r="AT176" s="231" t="s">
        <v>126</v>
      </c>
      <c r="AU176" s="231" t="s">
        <v>88</v>
      </c>
      <c r="AY176" s="17" t="s">
        <v>124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130</v>
      </c>
      <c r="BM176" s="231" t="s">
        <v>226</v>
      </c>
    </row>
    <row r="177" s="14" customFormat="1">
      <c r="A177" s="14"/>
      <c r="B177" s="245"/>
      <c r="C177" s="246"/>
      <c r="D177" s="235" t="s">
        <v>135</v>
      </c>
      <c r="E177" s="247" t="s">
        <v>1</v>
      </c>
      <c r="F177" s="248" t="s">
        <v>181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135</v>
      </c>
      <c r="AU177" s="254" t="s">
        <v>88</v>
      </c>
      <c r="AV177" s="14" t="s">
        <v>86</v>
      </c>
      <c r="AW177" s="14" t="s">
        <v>34</v>
      </c>
      <c r="AX177" s="14" t="s">
        <v>78</v>
      </c>
      <c r="AY177" s="254" t="s">
        <v>124</v>
      </c>
    </row>
    <row r="178" s="13" customFormat="1">
      <c r="A178" s="13"/>
      <c r="B178" s="233"/>
      <c r="C178" s="234"/>
      <c r="D178" s="235" t="s">
        <v>135</v>
      </c>
      <c r="E178" s="236" t="s">
        <v>1</v>
      </c>
      <c r="F178" s="237" t="s">
        <v>227</v>
      </c>
      <c r="G178" s="234"/>
      <c r="H178" s="238">
        <v>15.795999999999999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135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124</v>
      </c>
    </row>
    <row r="179" s="14" customFormat="1">
      <c r="A179" s="14"/>
      <c r="B179" s="245"/>
      <c r="C179" s="246"/>
      <c r="D179" s="235" t="s">
        <v>135</v>
      </c>
      <c r="E179" s="247" t="s">
        <v>1</v>
      </c>
      <c r="F179" s="248" t="s">
        <v>183</v>
      </c>
      <c r="G179" s="246"/>
      <c r="H179" s="247" t="s">
        <v>1</v>
      </c>
      <c r="I179" s="249"/>
      <c r="J179" s="246"/>
      <c r="K179" s="246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135</v>
      </c>
      <c r="AU179" s="254" t="s">
        <v>88</v>
      </c>
      <c r="AV179" s="14" t="s">
        <v>86</v>
      </c>
      <c r="AW179" s="14" t="s">
        <v>34</v>
      </c>
      <c r="AX179" s="14" t="s">
        <v>78</v>
      </c>
      <c r="AY179" s="254" t="s">
        <v>124</v>
      </c>
    </row>
    <row r="180" s="13" customFormat="1">
      <c r="A180" s="13"/>
      <c r="B180" s="233"/>
      <c r="C180" s="234"/>
      <c r="D180" s="235" t="s">
        <v>135</v>
      </c>
      <c r="E180" s="236" t="s">
        <v>1</v>
      </c>
      <c r="F180" s="237" t="s">
        <v>228</v>
      </c>
      <c r="G180" s="234"/>
      <c r="H180" s="238">
        <v>115.521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135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124</v>
      </c>
    </row>
    <row r="181" s="15" customFormat="1">
      <c r="A181" s="15"/>
      <c r="B181" s="255"/>
      <c r="C181" s="256"/>
      <c r="D181" s="235" t="s">
        <v>135</v>
      </c>
      <c r="E181" s="257" t="s">
        <v>1</v>
      </c>
      <c r="F181" s="258" t="s">
        <v>153</v>
      </c>
      <c r="G181" s="256"/>
      <c r="H181" s="259">
        <v>131.31700000000001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135</v>
      </c>
      <c r="AU181" s="265" t="s">
        <v>88</v>
      </c>
      <c r="AV181" s="15" t="s">
        <v>130</v>
      </c>
      <c r="AW181" s="15" t="s">
        <v>34</v>
      </c>
      <c r="AX181" s="15" t="s">
        <v>86</v>
      </c>
      <c r="AY181" s="265" t="s">
        <v>124</v>
      </c>
    </row>
    <row r="182" s="2" customFormat="1" ht="49.05" customHeight="1">
      <c r="A182" s="38"/>
      <c r="B182" s="39"/>
      <c r="C182" s="219" t="s">
        <v>152</v>
      </c>
      <c r="D182" s="219" t="s">
        <v>126</v>
      </c>
      <c r="E182" s="220" t="s">
        <v>229</v>
      </c>
      <c r="F182" s="221" t="s">
        <v>230</v>
      </c>
      <c r="G182" s="222" t="s">
        <v>129</v>
      </c>
      <c r="H182" s="223">
        <v>363.85399999999998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130</v>
      </c>
      <c r="AT182" s="231" t="s">
        <v>126</v>
      </c>
      <c r="AU182" s="231" t="s">
        <v>88</v>
      </c>
      <c r="AY182" s="17" t="s">
        <v>124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130</v>
      </c>
      <c r="BM182" s="231" t="s">
        <v>231</v>
      </c>
    </row>
    <row r="183" s="14" customFormat="1">
      <c r="A183" s="14"/>
      <c r="B183" s="245"/>
      <c r="C183" s="246"/>
      <c r="D183" s="235" t="s">
        <v>135</v>
      </c>
      <c r="E183" s="247" t="s">
        <v>1</v>
      </c>
      <c r="F183" s="248" t="s">
        <v>183</v>
      </c>
      <c r="G183" s="246"/>
      <c r="H183" s="247" t="s">
        <v>1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135</v>
      </c>
      <c r="AU183" s="254" t="s">
        <v>88</v>
      </c>
      <c r="AV183" s="14" t="s">
        <v>86</v>
      </c>
      <c r="AW183" s="14" t="s">
        <v>34</v>
      </c>
      <c r="AX183" s="14" t="s">
        <v>78</v>
      </c>
      <c r="AY183" s="254" t="s">
        <v>124</v>
      </c>
    </row>
    <row r="184" s="13" customFormat="1">
      <c r="A184" s="13"/>
      <c r="B184" s="233"/>
      <c r="C184" s="234"/>
      <c r="D184" s="235" t="s">
        <v>135</v>
      </c>
      <c r="E184" s="236" t="s">
        <v>1</v>
      </c>
      <c r="F184" s="237" t="s">
        <v>232</v>
      </c>
      <c r="G184" s="234"/>
      <c r="H184" s="238">
        <v>363.85399999999998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135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124</v>
      </c>
    </row>
    <row r="185" s="2" customFormat="1" ht="37.8" customHeight="1">
      <c r="A185" s="38"/>
      <c r="B185" s="39"/>
      <c r="C185" s="219" t="s">
        <v>7</v>
      </c>
      <c r="D185" s="219" t="s">
        <v>126</v>
      </c>
      <c r="E185" s="220" t="s">
        <v>233</v>
      </c>
      <c r="F185" s="221" t="s">
        <v>234</v>
      </c>
      <c r="G185" s="222" t="s">
        <v>129</v>
      </c>
      <c r="H185" s="223">
        <v>95.697999999999993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130</v>
      </c>
      <c r="AT185" s="231" t="s">
        <v>126</v>
      </c>
      <c r="AU185" s="231" t="s">
        <v>88</v>
      </c>
      <c r="AY185" s="17" t="s">
        <v>124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130</v>
      </c>
      <c r="BM185" s="231" t="s">
        <v>235</v>
      </c>
    </row>
    <row r="186" s="14" customFormat="1">
      <c r="A186" s="14"/>
      <c r="B186" s="245"/>
      <c r="C186" s="246"/>
      <c r="D186" s="235" t="s">
        <v>135</v>
      </c>
      <c r="E186" s="247" t="s">
        <v>1</v>
      </c>
      <c r="F186" s="248" t="s">
        <v>183</v>
      </c>
      <c r="G186" s="246"/>
      <c r="H186" s="247" t="s">
        <v>1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135</v>
      </c>
      <c r="AU186" s="254" t="s">
        <v>88</v>
      </c>
      <c r="AV186" s="14" t="s">
        <v>86</v>
      </c>
      <c r="AW186" s="14" t="s">
        <v>34</v>
      </c>
      <c r="AX186" s="14" t="s">
        <v>78</v>
      </c>
      <c r="AY186" s="254" t="s">
        <v>124</v>
      </c>
    </row>
    <row r="187" s="13" customFormat="1">
      <c r="A187" s="13"/>
      <c r="B187" s="233"/>
      <c r="C187" s="234"/>
      <c r="D187" s="235" t="s">
        <v>135</v>
      </c>
      <c r="E187" s="236" t="s">
        <v>1</v>
      </c>
      <c r="F187" s="237" t="s">
        <v>236</v>
      </c>
      <c r="G187" s="234"/>
      <c r="H187" s="238">
        <v>95.697999999999993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135</v>
      </c>
      <c r="AU187" s="244" t="s">
        <v>88</v>
      </c>
      <c r="AV187" s="13" t="s">
        <v>88</v>
      </c>
      <c r="AW187" s="13" t="s">
        <v>34</v>
      </c>
      <c r="AX187" s="13" t="s">
        <v>86</v>
      </c>
      <c r="AY187" s="244" t="s">
        <v>124</v>
      </c>
    </row>
    <row r="188" s="2" customFormat="1" ht="44.25" customHeight="1">
      <c r="A188" s="38"/>
      <c r="B188" s="39"/>
      <c r="C188" s="219" t="s">
        <v>237</v>
      </c>
      <c r="D188" s="219" t="s">
        <v>126</v>
      </c>
      <c r="E188" s="220" t="s">
        <v>238</v>
      </c>
      <c r="F188" s="221" t="s">
        <v>239</v>
      </c>
      <c r="G188" s="222" t="s">
        <v>143</v>
      </c>
      <c r="H188" s="223">
        <v>14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130</v>
      </c>
      <c r="AT188" s="231" t="s">
        <v>126</v>
      </c>
      <c r="AU188" s="231" t="s">
        <v>88</v>
      </c>
      <c r="AY188" s="17" t="s">
        <v>124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130</v>
      </c>
      <c r="BM188" s="231" t="s">
        <v>240</v>
      </c>
    </row>
    <row r="189" s="2" customFormat="1">
      <c r="A189" s="38"/>
      <c r="B189" s="39"/>
      <c r="C189" s="40"/>
      <c r="D189" s="235" t="s">
        <v>241</v>
      </c>
      <c r="E189" s="40"/>
      <c r="F189" s="277" t="s">
        <v>242</v>
      </c>
      <c r="G189" s="40"/>
      <c r="H189" s="40"/>
      <c r="I189" s="278"/>
      <c r="J189" s="40"/>
      <c r="K189" s="40"/>
      <c r="L189" s="44"/>
      <c r="M189" s="279"/>
      <c r="N189" s="280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241</v>
      </c>
      <c r="AU189" s="17" t="s">
        <v>88</v>
      </c>
    </row>
    <row r="190" s="2" customFormat="1" ht="24.15" customHeight="1">
      <c r="A190" s="38"/>
      <c r="B190" s="39"/>
      <c r="C190" s="219" t="s">
        <v>243</v>
      </c>
      <c r="D190" s="219" t="s">
        <v>126</v>
      </c>
      <c r="E190" s="220" t="s">
        <v>244</v>
      </c>
      <c r="F190" s="221" t="s">
        <v>245</v>
      </c>
      <c r="G190" s="222" t="s">
        <v>143</v>
      </c>
      <c r="H190" s="223">
        <v>14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43</v>
      </c>
      <c r="O190" s="91"/>
      <c r="P190" s="229">
        <f>O190*H190</f>
        <v>0</v>
      </c>
      <c r="Q190" s="229">
        <v>5.0000000000000002E-05</v>
      </c>
      <c r="R190" s="229">
        <f>Q190*H190</f>
        <v>0.00069999999999999999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130</v>
      </c>
      <c r="AT190" s="231" t="s">
        <v>126</v>
      </c>
      <c r="AU190" s="231" t="s">
        <v>88</v>
      </c>
      <c r="AY190" s="17" t="s">
        <v>124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86</v>
      </c>
      <c r="BK190" s="232">
        <f>ROUND(I190*H190,2)</f>
        <v>0</v>
      </c>
      <c r="BL190" s="17" t="s">
        <v>130</v>
      </c>
      <c r="BM190" s="231" t="s">
        <v>246</v>
      </c>
    </row>
    <row r="191" s="2" customFormat="1" ht="16.5" customHeight="1">
      <c r="A191" s="38"/>
      <c r="B191" s="39"/>
      <c r="C191" s="266" t="s">
        <v>247</v>
      </c>
      <c r="D191" s="266" t="s">
        <v>206</v>
      </c>
      <c r="E191" s="267" t="s">
        <v>248</v>
      </c>
      <c r="F191" s="268" t="s">
        <v>249</v>
      </c>
      <c r="G191" s="269" t="s">
        <v>143</v>
      </c>
      <c r="H191" s="270">
        <v>14</v>
      </c>
      <c r="I191" s="271"/>
      <c r="J191" s="272">
        <f>ROUND(I191*H191,2)</f>
        <v>0</v>
      </c>
      <c r="K191" s="273"/>
      <c r="L191" s="274"/>
      <c r="M191" s="275" t="s">
        <v>1</v>
      </c>
      <c r="N191" s="276" t="s">
        <v>43</v>
      </c>
      <c r="O191" s="91"/>
      <c r="P191" s="229">
        <f>O191*H191</f>
        <v>0</v>
      </c>
      <c r="Q191" s="229">
        <v>0.023</v>
      </c>
      <c r="R191" s="229">
        <f>Q191*H191</f>
        <v>0.32200000000000001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150</v>
      </c>
      <c r="AT191" s="231" t="s">
        <v>206</v>
      </c>
      <c r="AU191" s="231" t="s">
        <v>88</v>
      </c>
      <c r="AY191" s="17" t="s">
        <v>124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86</v>
      </c>
      <c r="BK191" s="232">
        <f>ROUND(I191*H191,2)</f>
        <v>0</v>
      </c>
      <c r="BL191" s="17" t="s">
        <v>130</v>
      </c>
      <c r="BM191" s="231" t="s">
        <v>250</v>
      </c>
    </row>
    <row r="192" s="2" customFormat="1" ht="33" customHeight="1">
      <c r="A192" s="38"/>
      <c r="B192" s="39"/>
      <c r="C192" s="219" t="s">
        <v>251</v>
      </c>
      <c r="D192" s="219" t="s">
        <v>126</v>
      </c>
      <c r="E192" s="220" t="s">
        <v>252</v>
      </c>
      <c r="F192" s="221" t="s">
        <v>253</v>
      </c>
      <c r="G192" s="222" t="s">
        <v>143</v>
      </c>
      <c r="H192" s="223">
        <v>14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43</v>
      </c>
      <c r="O192" s="91"/>
      <c r="P192" s="229">
        <f>O192*H192</f>
        <v>0</v>
      </c>
      <c r="Q192" s="229">
        <v>0.0020799999999999998</v>
      </c>
      <c r="R192" s="229">
        <f>Q192*H192</f>
        <v>0.029119999999999997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130</v>
      </c>
      <c r="AT192" s="231" t="s">
        <v>126</v>
      </c>
      <c r="AU192" s="231" t="s">
        <v>88</v>
      </c>
      <c r="AY192" s="17" t="s">
        <v>124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86</v>
      </c>
      <c r="BK192" s="232">
        <f>ROUND(I192*H192,2)</f>
        <v>0</v>
      </c>
      <c r="BL192" s="17" t="s">
        <v>130</v>
      </c>
      <c r="BM192" s="231" t="s">
        <v>254</v>
      </c>
    </row>
    <row r="193" s="2" customFormat="1" ht="33" customHeight="1">
      <c r="A193" s="38"/>
      <c r="B193" s="39"/>
      <c r="C193" s="219" t="s">
        <v>255</v>
      </c>
      <c r="D193" s="219" t="s">
        <v>126</v>
      </c>
      <c r="E193" s="220" t="s">
        <v>256</v>
      </c>
      <c r="F193" s="221" t="s">
        <v>257</v>
      </c>
      <c r="G193" s="222" t="s">
        <v>129</v>
      </c>
      <c r="H193" s="223">
        <v>14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130</v>
      </c>
      <c r="AT193" s="231" t="s">
        <v>126</v>
      </c>
      <c r="AU193" s="231" t="s">
        <v>88</v>
      </c>
      <c r="AY193" s="17" t="s">
        <v>124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130</v>
      </c>
      <c r="BM193" s="231" t="s">
        <v>258</v>
      </c>
    </row>
    <row r="194" s="2" customFormat="1" ht="16.5" customHeight="1">
      <c r="A194" s="38"/>
      <c r="B194" s="39"/>
      <c r="C194" s="266" t="s">
        <v>259</v>
      </c>
      <c r="D194" s="266" t="s">
        <v>206</v>
      </c>
      <c r="E194" s="267" t="s">
        <v>260</v>
      </c>
      <c r="F194" s="268" t="s">
        <v>261</v>
      </c>
      <c r="G194" s="269" t="s">
        <v>161</v>
      </c>
      <c r="H194" s="270">
        <v>2.1000000000000001</v>
      </c>
      <c r="I194" s="271"/>
      <c r="J194" s="272">
        <f>ROUND(I194*H194,2)</f>
        <v>0</v>
      </c>
      <c r="K194" s="273"/>
      <c r="L194" s="274"/>
      <c r="M194" s="275" t="s">
        <v>1</v>
      </c>
      <c r="N194" s="276" t="s">
        <v>43</v>
      </c>
      <c r="O194" s="91"/>
      <c r="P194" s="229">
        <f>O194*H194</f>
        <v>0</v>
      </c>
      <c r="Q194" s="229">
        <v>0.20000000000000001</v>
      </c>
      <c r="R194" s="229">
        <f>Q194*H194</f>
        <v>0.42000000000000004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150</v>
      </c>
      <c r="AT194" s="231" t="s">
        <v>206</v>
      </c>
      <c r="AU194" s="231" t="s">
        <v>88</v>
      </c>
      <c r="AY194" s="17" t="s">
        <v>124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130</v>
      </c>
      <c r="BM194" s="231" t="s">
        <v>262</v>
      </c>
    </row>
    <row r="195" s="13" customFormat="1">
      <c r="A195" s="13"/>
      <c r="B195" s="233"/>
      <c r="C195" s="234"/>
      <c r="D195" s="235" t="s">
        <v>135</v>
      </c>
      <c r="E195" s="236" t="s">
        <v>1</v>
      </c>
      <c r="F195" s="237" t="s">
        <v>263</v>
      </c>
      <c r="G195" s="234"/>
      <c r="H195" s="238">
        <v>2.1000000000000001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135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124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130</v>
      </c>
      <c r="F196" s="217" t="s">
        <v>264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SUM(P197:P204)</f>
        <v>0</v>
      </c>
      <c r="Q196" s="211"/>
      <c r="R196" s="212">
        <f>SUM(R197:R204)</f>
        <v>368.98333080000003</v>
      </c>
      <c r="S196" s="211"/>
      <c r="T196" s="213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86</v>
      </c>
      <c r="AY196" s="214" t="s">
        <v>124</v>
      </c>
      <c r="BK196" s="216">
        <f>SUM(BK197:BK204)</f>
        <v>0</v>
      </c>
    </row>
    <row r="197" s="2" customFormat="1" ht="33" customHeight="1">
      <c r="A197" s="38"/>
      <c r="B197" s="39"/>
      <c r="C197" s="219" t="s">
        <v>265</v>
      </c>
      <c r="D197" s="219" t="s">
        <v>126</v>
      </c>
      <c r="E197" s="220" t="s">
        <v>266</v>
      </c>
      <c r="F197" s="221" t="s">
        <v>267</v>
      </c>
      <c r="G197" s="222" t="s">
        <v>161</v>
      </c>
      <c r="H197" s="223">
        <v>54.816000000000002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43</v>
      </c>
      <c r="O197" s="91"/>
      <c r="P197" s="229">
        <f>O197*H197</f>
        <v>0</v>
      </c>
      <c r="Q197" s="229">
        <v>1.7535000000000001</v>
      </c>
      <c r="R197" s="229">
        <f>Q197*H197</f>
        <v>96.119856000000013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130</v>
      </c>
      <c r="AT197" s="231" t="s">
        <v>126</v>
      </c>
      <c r="AU197" s="231" t="s">
        <v>88</v>
      </c>
      <c r="AY197" s="17" t="s">
        <v>124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86</v>
      </c>
      <c r="BK197" s="232">
        <f>ROUND(I197*H197,2)</f>
        <v>0</v>
      </c>
      <c r="BL197" s="17" t="s">
        <v>130</v>
      </c>
      <c r="BM197" s="231" t="s">
        <v>268</v>
      </c>
    </row>
    <row r="198" s="13" customFormat="1">
      <c r="A198" s="13"/>
      <c r="B198" s="233"/>
      <c r="C198" s="234"/>
      <c r="D198" s="235" t="s">
        <v>135</v>
      </c>
      <c r="E198" s="236" t="s">
        <v>1</v>
      </c>
      <c r="F198" s="237" t="s">
        <v>269</v>
      </c>
      <c r="G198" s="234"/>
      <c r="H198" s="238">
        <v>45.899999999999999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135</v>
      </c>
      <c r="AU198" s="244" t="s">
        <v>88</v>
      </c>
      <c r="AV198" s="13" t="s">
        <v>88</v>
      </c>
      <c r="AW198" s="13" t="s">
        <v>34</v>
      </c>
      <c r="AX198" s="13" t="s">
        <v>78</v>
      </c>
      <c r="AY198" s="244" t="s">
        <v>124</v>
      </c>
    </row>
    <row r="199" s="13" customFormat="1">
      <c r="A199" s="13"/>
      <c r="B199" s="233"/>
      <c r="C199" s="234"/>
      <c r="D199" s="235" t="s">
        <v>135</v>
      </c>
      <c r="E199" s="236" t="s">
        <v>1</v>
      </c>
      <c r="F199" s="237" t="s">
        <v>270</v>
      </c>
      <c r="G199" s="234"/>
      <c r="H199" s="238">
        <v>8.9160000000000004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135</v>
      </c>
      <c r="AU199" s="244" t="s">
        <v>88</v>
      </c>
      <c r="AV199" s="13" t="s">
        <v>88</v>
      </c>
      <c r="AW199" s="13" t="s">
        <v>34</v>
      </c>
      <c r="AX199" s="13" t="s">
        <v>78</v>
      </c>
      <c r="AY199" s="244" t="s">
        <v>124</v>
      </c>
    </row>
    <row r="200" s="15" customFormat="1">
      <c r="A200" s="15"/>
      <c r="B200" s="255"/>
      <c r="C200" s="256"/>
      <c r="D200" s="235" t="s">
        <v>135</v>
      </c>
      <c r="E200" s="257" t="s">
        <v>1</v>
      </c>
      <c r="F200" s="258" t="s">
        <v>153</v>
      </c>
      <c r="G200" s="256"/>
      <c r="H200" s="259">
        <v>54.816000000000002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135</v>
      </c>
      <c r="AU200" s="265" t="s">
        <v>88</v>
      </c>
      <c r="AV200" s="15" t="s">
        <v>130</v>
      </c>
      <c r="AW200" s="15" t="s">
        <v>34</v>
      </c>
      <c r="AX200" s="15" t="s">
        <v>86</v>
      </c>
      <c r="AY200" s="265" t="s">
        <v>124</v>
      </c>
    </row>
    <row r="201" s="2" customFormat="1" ht="62.7" customHeight="1">
      <c r="A201" s="38"/>
      <c r="B201" s="39"/>
      <c r="C201" s="219" t="s">
        <v>271</v>
      </c>
      <c r="D201" s="219" t="s">
        <v>126</v>
      </c>
      <c r="E201" s="220" t="s">
        <v>272</v>
      </c>
      <c r="F201" s="221" t="s">
        <v>273</v>
      </c>
      <c r="G201" s="222" t="s">
        <v>161</v>
      </c>
      <c r="H201" s="223">
        <v>146.88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1.8480000000000001</v>
      </c>
      <c r="R201" s="229">
        <f>Q201*H201</f>
        <v>271.43423999999999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130</v>
      </c>
      <c r="AT201" s="231" t="s">
        <v>126</v>
      </c>
      <c r="AU201" s="231" t="s">
        <v>88</v>
      </c>
      <c r="AY201" s="17" t="s">
        <v>124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130</v>
      </c>
      <c r="BM201" s="231" t="s">
        <v>274</v>
      </c>
    </row>
    <row r="202" s="13" customFormat="1">
      <c r="A202" s="13"/>
      <c r="B202" s="233"/>
      <c r="C202" s="234"/>
      <c r="D202" s="235" t="s">
        <v>135</v>
      </c>
      <c r="E202" s="236" t="s">
        <v>1</v>
      </c>
      <c r="F202" s="237" t="s">
        <v>275</v>
      </c>
      <c r="G202" s="234"/>
      <c r="H202" s="238">
        <v>146.88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135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124</v>
      </c>
    </row>
    <row r="203" s="2" customFormat="1" ht="55.5" customHeight="1">
      <c r="A203" s="38"/>
      <c r="B203" s="39"/>
      <c r="C203" s="219" t="s">
        <v>276</v>
      </c>
      <c r="D203" s="219" t="s">
        <v>126</v>
      </c>
      <c r="E203" s="220" t="s">
        <v>277</v>
      </c>
      <c r="F203" s="221" t="s">
        <v>278</v>
      </c>
      <c r="G203" s="222" t="s">
        <v>129</v>
      </c>
      <c r="H203" s="223">
        <v>89.159999999999997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43</v>
      </c>
      <c r="O203" s="91"/>
      <c r="P203" s="229">
        <f>O203*H203</f>
        <v>0</v>
      </c>
      <c r="Q203" s="229">
        <v>0.016029999999999999</v>
      </c>
      <c r="R203" s="229">
        <f>Q203*H203</f>
        <v>1.4292347999999999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130</v>
      </c>
      <c r="AT203" s="231" t="s">
        <v>126</v>
      </c>
      <c r="AU203" s="231" t="s">
        <v>88</v>
      </c>
      <c r="AY203" s="17" t="s">
        <v>124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86</v>
      </c>
      <c r="BK203" s="232">
        <f>ROUND(I203*H203,2)</f>
        <v>0</v>
      </c>
      <c r="BL203" s="17" t="s">
        <v>130</v>
      </c>
      <c r="BM203" s="231" t="s">
        <v>279</v>
      </c>
    </row>
    <row r="204" s="13" customFormat="1">
      <c r="A204" s="13"/>
      <c r="B204" s="233"/>
      <c r="C204" s="234"/>
      <c r="D204" s="235" t="s">
        <v>135</v>
      </c>
      <c r="E204" s="236" t="s">
        <v>1</v>
      </c>
      <c r="F204" s="237" t="s">
        <v>280</v>
      </c>
      <c r="G204" s="234"/>
      <c r="H204" s="238">
        <v>89.159999999999997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135</v>
      </c>
      <c r="AU204" s="244" t="s">
        <v>88</v>
      </c>
      <c r="AV204" s="13" t="s">
        <v>88</v>
      </c>
      <c r="AW204" s="13" t="s">
        <v>34</v>
      </c>
      <c r="AX204" s="13" t="s">
        <v>86</v>
      </c>
      <c r="AY204" s="244" t="s">
        <v>124</v>
      </c>
    </row>
    <row r="205" s="12" customFormat="1" ht="22.8" customHeight="1">
      <c r="A205" s="12"/>
      <c r="B205" s="203"/>
      <c r="C205" s="204"/>
      <c r="D205" s="205" t="s">
        <v>77</v>
      </c>
      <c r="E205" s="217" t="s">
        <v>281</v>
      </c>
      <c r="F205" s="217" t="s">
        <v>282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SUM(P206:P209)</f>
        <v>0</v>
      </c>
      <c r="Q205" s="211"/>
      <c r="R205" s="212">
        <f>SUM(R206:R209)</f>
        <v>0</v>
      </c>
      <c r="S205" s="211"/>
      <c r="T205" s="21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86</v>
      </c>
      <c r="AT205" s="215" t="s">
        <v>77</v>
      </c>
      <c r="AU205" s="215" t="s">
        <v>86</v>
      </c>
      <c r="AY205" s="214" t="s">
        <v>124</v>
      </c>
      <c r="BK205" s="216">
        <f>SUM(BK206:BK209)</f>
        <v>0</v>
      </c>
    </row>
    <row r="206" s="2" customFormat="1" ht="37.8" customHeight="1">
      <c r="A206" s="38"/>
      <c r="B206" s="39"/>
      <c r="C206" s="219" t="s">
        <v>283</v>
      </c>
      <c r="D206" s="219" t="s">
        <v>126</v>
      </c>
      <c r="E206" s="220" t="s">
        <v>284</v>
      </c>
      <c r="F206" s="221" t="s">
        <v>285</v>
      </c>
      <c r="G206" s="222" t="s">
        <v>286</v>
      </c>
      <c r="H206" s="223">
        <v>124.238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43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130</v>
      </c>
      <c r="AT206" s="231" t="s">
        <v>126</v>
      </c>
      <c r="AU206" s="231" t="s">
        <v>88</v>
      </c>
      <c r="AY206" s="17" t="s">
        <v>124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86</v>
      </c>
      <c r="BK206" s="232">
        <f>ROUND(I206*H206,2)</f>
        <v>0</v>
      </c>
      <c r="BL206" s="17" t="s">
        <v>130</v>
      </c>
      <c r="BM206" s="231" t="s">
        <v>287</v>
      </c>
    </row>
    <row r="207" s="13" customFormat="1">
      <c r="A207" s="13"/>
      <c r="B207" s="233"/>
      <c r="C207" s="234"/>
      <c r="D207" s="235" t="s">
        <v>135</v>
      </c>
      <c r="E207" s="236" t="s">
        <v>1</v>
      </c>
      <c r="F207" s="237" t="s">
        <v>288</v>
      </c>
      <c r="G207" s="234"/>
      <c r="H207" s="238">
        <v>124.238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135</v>
      </c>
      <c r="AU207" s="244" t="s">
        <v>88</v>
      </c>
      <c r="AV207" s="13" t="s">
        <v>88</v>
      </c>
      <c r="AW207" s="13" t="s">
        <v>34</v>
      </c>
      <c r="AX207" s="13" t="s">
        <v>86</v>
      </c>
      <c r="AY207" s="244" t="s">
        <v>124</v>
      </c>
    </row>
    <row r="208" s="2" customFormat="1" ht="37.8" customHeight="1">
      <c r="A208" s="38"/>
      <c r="B208" s="39"/>
      <c r="C208" s="219" t="s">
        <v>289</v>
      </c>
      <c r="D208" s="219" t="s">
        <v>126</v>
      </c>
      <c r="E208" s="220" t="s">
        <v>290</v>
      </c>
      <c r="F208" s="221" t="s">
        <v>291</v>
      </c>
      <c r="G208" s="222" t="s">
        <v>286</v>
      </c>
      <c r="H208" s="223">
        <v>114.905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43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130</v>
      </c>
      <c r="AT208" s="231" t="s">
        <v>126</v>
      </c>
      <c r="AU208" s="231" t="s">
        <v>88</v>
      </c>
      <c r="AY208" s="17" t="s">
        <v>124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86</v>
      </c>
      <c r="BK208" s="232">
        <f>ROUND(I208*H208,2)</f>
        <v>0</v>
      </c>
      <c r="BL208" s="17" t="s">
        <v>130</v>
      </c>
      <c r="BM208" s="231" t="s">
        <v>292</v>
      </c>
    </row>
    <row r="209" s="13" customFormat="1">
      <c r="A209" s="13"/>
      <c r="B209" s="233"/>
      <c r="C209" s="234"/>
      <c r="D209" s="235" t="s">
        <v>135</v>
      </c>
      <c r="E209" s="236" t="s">
        <v>1</v>
      </c>
      <c r="F209" s="237" t="s">
        <v>293</v>
      </c>
      <c r="G209" s="234"/>
      <c r="H209" s="238">
        <v>114.905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135</v>
      </c>
      <c r="AU209" s="244" t="s">
        <v>88</v>
      </c>
      <c r="AV209" s="13" t="s">
        <v>88</v>
      </c>
      <c r="AW209" s="13" t="s">
        <v>34</v>
      </c>
      <c r="AX209" s="13" t="s">
        <v>86</v>
      </c>
      <c r="AY209" s="244" t="s">
        <v>124</v>
      </c>
    </row>
    <row r="210" s="12" customFormat="1" ht="22.8" customHeight="1">
      <c r="A210" s="12"/>
      <c r="B210" s="203"/>
      <c r="C210" s="204"/>
      <c r="D210" s="205" t="s">
        <v>77</v>
      </c>
      <c r="E210" s="217" t="s">
        <v>294</v>
      </c>
      <c r="F210" s="217" t="s">
        <v>295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77</v>
      </c>
      <c r="AU210" s="215" t="s">
        <v>86</v>
      </c>
      <c r="AY210" s="214" t="s">
        <v>124</v>
      </c>
      <c r="BK210" s="216">
        <f>BK211</f>
        <v>0</v>
      </c>
    </row>
    <row r="211" s="2" customFormat="1" ht="33" customHeight="1">
      <c r="A211" s="38"/>
      <c r="B211" s="39"/>
      <c r="C211" s="219" t="s">
        <v>296</v>
      </c>
      <c r="D211" s="219" t="s">
        <v>126</v>
      </c>
      <c r="E211" s="220" t="s">
        <v>297</v>
      </c>
      <c r="F211" s="221" t="s">
        <v>298</v>
      </c>
      <c r="G211" s="222" t="s">
        <v>286</v>
      </c>
      <c r="H211" s="223">
        <v>369.78199999999998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43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130</v>
      </c>
      <c r="AT211" s="231" t="s">
        <v>126</v>
      </c>
      <c r="AU211" s="231" t="s">
        <v>88</v>
      </c>
      <c r="AY211" s="17" t="s">
        <v>124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86</v>
      </c>
      <c r="BK211" s="232">
        <f>ROUND(I211*H211,2)</f>
        <v>0</v>
      </c>
      <c r="BL211" s="17" t="s">
        <v>130</v>
      </c>
      <c r="BM211" s="231" t="s">
        <v>299</v>
      </c>
    </row>
    <row r="212" s="12" customFormat="1" ht="25.92" customHeight="1">
      <c r="A212" s="12"/>
      <c r="B212" s="203"/>
      <c r="C212" s="204"/>
      <c r="D212" s="205" t="s">
        <v>77</v>
      </c>
      <c r="E212" s="206" t="s">
        <v>300</v>
      </c>
      <c r="F212" s="206" t="s">
        <v>301</v>
      </c>
      <c r="G212" s="204"/>
      <c r="H212" s="204"/>
      <c r="I212" s="207"/>
      <c r="J212" s="208">
        <f>BK212</f>
        <v>0</v>
      </c>
      <c r="K212" s="204"/>
      <c r="L212" s="209"/>
      <c r="M212" s="210"/>
      <c r="N212" s="211"/>
      <c r="O212" s="211"/>
      <c r="P212" s="212">
        <f>SUM(P213:P220)</f>
        <v>0</v>
      </c>
      <c r="Q212" s="211"/>
      <c r="R212" s="212">
        <f>SUM(R213:R220)</f>
        <v>0</v>
      </c>
      <c r="S212" s="211"/>
      <c r="T212" s="213">
        <f>SUM(T213:T220)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130</v>
      </c>
      <c r="AT212" s="215" t="s">
        <v>77</v>
      </c>
      <c r="AU212" s="215" t="s">
        <v>78</v>
      </c>
      <c r="AY212" s="214" t="s">
        <v>124</v>
      </c>
      <c r="BK212" s="216">
        <f>SUM(BK213:BK220)</f>
        <v>0</v>
      </c>
    </row>
    <row r="213" s="2" customFormat="1" ht="37.8" customHeight="1">
      <c r="A213" s="38"/>
      <c r="B213" s="39"/>
      <c r="C213" s="219" t="s">
        <v>302</v>
      </c>
      <c r="D213" s="219" t="s">
        <v>126</v>
      </c>
      <c r="E213" s="220" t="s">
        <v>303</v>
      </c>
      <c r="F213" s="221" t="s">
        <v>304</v>
      </c>
      <c r="G213" s="222" t="s">
        <v>305</v>
      </c>
      <c r="H213" s="223">
        <v>1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306</v>
      </c>
      <c r="AT213" s="231" t="s">
        <v>126</v>
      </c>
      <c r="AU213" s="231" t="s">
        <v>86</v>
      </c>
      <c r="AY213" s="17" t="s">
        <v>124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86</v>
      </c>
      <c r="BK213" s="232">
        <f>ROUND(I213*H213,2)</f>
        <v>0</v>
      </c>
      <c r="BL213" s="17" t="s">
        <v>306</v>
      </c>
      <c r="BM213" s="231" t="s">
        <v>307</v>
      </c>
    </row>
    <row r="214" s="2" customFormat="1" ht="21.75" customHeight="1">
      <c r="A214" s="38"/>
      <c r="B214" s="39"/>
      <c r="C214" s="219" t="s">
        <v>308</v>
      </c>
      <c r="D214" s="219" t="s">
        <v>126</v>
      </c>
      <c r="E214" s="220" t="s">
        <v>309</v>
      </c>
      <c r="F214" s="221" t="s">
        <v>310</v>
      </c>
      <c r="G214" s="222" t="s">
        <v>311</v>
      </c>
      <c r="H214" s="223">
        <v>0.5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43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306</v>
      </c>
      <c r="AT214" s="231" t="s">
        <v>126</v>
      </c>
      <c r="AU214" s="231" t="s">
        <v>86</v>
      </c>
      <c r="AY214" s="17" t="s">
        <v>124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86</v>
      </c>
      <c r="BK214" s="232">
        <f>ROUND(I214*H214,2)</f>
        <v>0</v>
      </c>
      <c r="BL214" s="17" t="s">
        <v>306</v>
      </c>
      <c r="BM214" s="231" t="s">
        <v>312</v>
      </c>
    </row>
    <row r="215" s="2" customFormat="1" ht="21.75" customHeight="1">
      <c r="A215" s="38"/>
      <c r="B215" s="39"/>
      <c r="C215" s="219" t="s">
        <v>313</v>
      </c>
      <c r="D215" s="219" t="s">
        <v>126</v>
      </c>
      <c r="E215" s="220" t="s">
        <v>314</v>
      </c>
      <c r="F215" s="221" t="s">
        <v>315</v>
      </c>
      <c r="G215" s="222" t="s">
        <v>305</v>
      </c>
      <c r="H215" s="223">
        <v>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306</v>
      </c>
      <c r="AT215" s="231" t="s">
        <v>126</v>
      </c>
      <c r="AU215" s="231" t="s">
        <v>86</v>
      </c>
      <c r="AY215" s="17" t="s">
        <v>124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306</v>
      </c>
      <c r="BM215" s="231" t="s">
        <v>316</v>
      </c>
    </row>
    <row r="216" s="2" customFormat="1">
      <c r="A216" s="38"/>
      <c r="B216" s="39"/>
      <c r="C216" s="40"/>
      <c r="D216" s="235" t="s">
        <v>241</v>
      </c>
      <c r="E216" s="40"/>
      <c r="F216" s="277" t="s">
        <v>317</v>
      </c>
      <c r="G216" s="40"/>
      <c r="H216" s="40"/>
      <c r="I216" s="278"/>
      <c r="J216" s="40"/>
      <c r="K216" s="40"/>
      <c r="L216" s="44"/>
      <c r="M216" s="279"/>
      <c r="N216" s="280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241</v>
      </c>
      <c r="AU216" s="17" t="s">
        <v>86</v>
      </c>
    </row>
    <row r="217" s="2" customFormat="1" ht="24.15" customHeight="1">
      <c r="A217" s="38"/>
      <c r="B217" s="39"/>
      <c r="C217" s="219" t="s">
        <v>318</v>
      </c>
      <c r="D217" s="219" t="s">
        <v>126</v>
      </c>
      <c r="E217" s="220" t="s">
        <v>319</v>
      </c>
      <c r="F217" s="221" t="s">
        <v>320</v>
      </c>
      <c r="G217" s="222" t="s">
        <v>305</v>
      </c>
      <c r="H217" s="223">
        <v>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43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306</v>
      </c>
      <c r="AT217" s="231" t="s">
        <v>126</v>
      </c>
      <c r="AU217" s="231" t="s">
        <v>86</v>
      </c>
      <c r="AY217" s="17" t="s">
        <v>124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86</v>
      </c>
      <c r="BK217" s="232">
        <f>ROUND(I217*H217,2)</f>
        <v>0</v>
      </c>
      <c r="BL217" s="17" t="s">
        <v>306</v>
      </c>
      <c r="BM217" s="231" t="s">
        <v>321</v>
      </c>
    </row>
    <row r="218" s="2" customFormat="1" ht="24.15" customHeight="1">
      <c r="A218" s="38"/>
      <c r="B218" s="39"/>
      <c r="C218" s="219" t="s">
        <v>322</v>
      </c>
      <c r="D218" s="219" t="s">
        <v>126</v>
      </c>
      <c r="E218" s="220" t="s">
        <v>323</v>
      </c>
      <c r="F218" s="221" t="s">
        <v>324</v>
      </c>
      <c r="G218" s="222" t="s">
        <v>325</v>
      </c>
      <c r="H218" s="223">
        <v>1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43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306</v>
      </c>
      <c r="AT218" s="231" t="s">
        <v>126</v>
      </c>
      <c r="AU218" s="231" t="s">
        <v>86</v>
      </c>
      <c r="AY218" s="17" t="s">
        <v>124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86</v>
      </c>
      <c r="BK218" s="232">
        <f>ROUND(I218*H218,2)</f>
        <v>0</v>
      </c>
      <c r="BL218" s="17" t="s">
        <v>306</v>
      </c>
      <c r="BM218" s="231" t="s">
        <v>326</v>
      </c>
    </row>
    <row r="219" s="2" customFormat="1" ht="37.8" customHeight="1">
      <c r="A219" s="38"/>
      <c r="B219" s="39"/>
      <c r="C219" s="219" t="s">
        <v>327</v>
      </c>
      <c r="D219" s="219" t="s">
        <v>126</v>
      </c>
      <c r="E219" s="220" t="s">
        <v>328</v>
      </c>
      <c r="F219" s="221" t="s">
        <v>329</v>
      </c>
      <c r="G219" s="222" t="s">
        <v>305</v>
      </c>
      <c r="H219" s="223">
        <v>1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306</v>
      </c>
      <c r="AT219" s="231" t="s">
        <v>126</v>
      </c>
      <c r="AU219" s="231" t="s">
        <v>86</v>
      </c>
      <c r="AY219" s="17" t="s">
        <v>124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86</v>
      </c>
      <c r="BK219" s="232">
        <f>ROUND(I219*H219,2)</f>
        <v>0</v>
      </c>
      <c r="BL219" s="17" t="s">
        <v>306</v>
      </c>
      <c r="BM219" s="231" t="s">
        <v>330</v>
      </c>
    </row>
    <row r="220" s="2" customFormat="1" ht="33" customHeight="1">
      <c r="A220" s="38"/>
      <c r="B220" s="39"/>
      <c r="C220" s="219" t="s">
        <v>331</v>
      </c>
      <c r="D220" s="219" t="s">
        <v>126</v>
      </c>
      <c r="E220" s="220" t="s">
        <v>332</v>
      </c>
      <c r="F220" s="221" t="s">
        <v>333</v>
      </c>
      <c r="G220" s="222" t="s">
        <v>305</v>
      </c>
      <c r="H220" s="223">
        <v>1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43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306</v>
      </c>
      <c r="AT220" s="231" t="s">
        <v>126</v>
      </c>
      <c r="AU220" s="231" t="s">
        <v>86</v>
      </c>
      <c r="AY220" s="17" t="s">
        <v>124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86</v>
      </c>
      <c r="BK220" s="232">
        <f>ROUND(I220*H220,2)</f>
        <v>0</v>
      </c>
      <c r="BL220" s="17" t="s">
        <v>306</v>
      </c>
      <c r="BM220" s="231" t="s">
        <v>334</v>
      </c>
    </row>
    <row r="221" s="12" customFormat="1" ht="25.92" customHeight="1">
      <c r="A221" s="12"/>
      <c r="B221" s="203"/>
      <c r="C221" s="204"/>
      <c r="D221" s="205" t="s">
        <v>77</v>
      </c>
      <c r="E221" s="206" t="s">
        <v>335</v>
      </c>
      <c r="F221" s="206" t="s">
        <v>336</v>
      </c>
      <c r="G221" s="204"/>
      <c r="H221" s="204"/>
      <c r="I221" s="207"/>
      <c r="J221" s="208">
        <f>BK221</f>
        <v>0</v>
      </c>
      <c r="K221" s="204"/>
      <c r="L221" s="209"/>
      <c r="M221" s="210"/>
      <c r="N221" s="211"/>
      <c r="O221" s="211"/>
      <c r="P221" s="212">
        <f>P222+P224</f>
        <v>0</v>
      </c>
      <c r="Q221" s="211"/>
      <c r="R221" s="212">
        <f>R222+R224</f>
        <v>0</v>
      </c>
      <c r="S221" s="211"/>
      <c r="T221" s="213">
        <f>T222+T224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145</v>
      </c>
      <c r="AT221" s="215" t="s">
        <v>77</v>
      </c>
      <c r="AU221" s="215" t="s">
        <v>78</v>
      </c>
      <c r="AY221" s="214" t="s">
        <v>124</v>
      </c>
      <c r="BK221" s="216">
        <f>BK222+BK224</f>
        <v>0</v>
      </c>
    </row>
    <row r="222" s="12" customFormat="1" ht="22.8" customHeight="1">
      <c r="A222" s="12"/>
      <c r="B222" s="203"/>
      <c r="C222" s="204"/>
      <c r="D222" s="205" t="s">
        <v>77</v>
      </c>
      <c r="E222" s="217" t="s">
        <v>337</v>
      </c>
      <c r="F222" s="217" t="s">
        <v>338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P223</f>
        <v>0</v>
      </c>
      <c r="Q222" s="211"/>
      <c r="R222" s="212">
        <f>R223</f>
        <v>0</v>
      </c>
      <c r="S222" s="211"/>
      <c r="T222" s="213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145</v>
      </c>
      <c r="AT222" s="215" t="s">
        <v>77</v>
      </c>
      <c r="AU222" s="215" t="s">
        <v>86</v>
      </c>
      <c r="AY222" s="214" t="s">
        <v>124</v>
      </c>
      <c r="BK222" s="216">
        <f>BK223</f>
        <v>0</v>
      </c>
    </row>
    <row r="223" s="2" customFormat="1" ht="16.5" customHeight="1">
      <c r="A223" s="38"/>
      <c r="B223" s="39"/>
      <c r="C223" s="219" t="s">
        <v>339</v>
      </c>
      <c r="D223" s="219" t="s">
        <v>126</v>
      </c>
      <c r="E223" s="220" t="s">
        <v>340</v>
      </c>
      <c r="F223" s="221" t="s">
        <v>341</v>
      </c>
      <c r="G223" s="222" t="s">
        <v>342</v>
      </c>
      <c r="H223" s="223">
        <v>1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43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343</v>
      </c>
      <c r="AT223" s="231" t="s">
        <v>126</v>
      </c>
      <c r="AU223" s="231" t="s">
        <v>88</v>
      </c>
      <c r="AY223" s="17" t="s">
        <v>124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86</v>
      </c>
      <c r="BK223" s="232">
        <f>ROUND(I223*H223,2)</f>
        <v>0</v>
      </c>
      <c r="BL223" s="17" t="s">
        <v>343</v>
      </c>
      <c r="BM223" s="231" t="s">
        <v>344</v>
      </c>
    </row>
    <row r="224" s="12" customFormat="1" ht="22.8" customHeight="1">
      <c r="A224" s="12"/>
      <c r="B224" s="203"/>
      <c r="C224" s="204"/>
      <c r="D224" s="205" t="s">
        <v>77</v>
      </c>
      <c r="E224" s="217" t="s">
        <v>345</v>
      </c>
      <c r="F224" s="217" t="s">
        <v>346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</v>
      </c>
      <c r="S224" s="211"/>
      <c r="T224" s="213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145</v>
      </c>
      <c r="AT224" s="215" t="s">
        <v>77</v>
      </c>
      <c r="AU224" s="215" t="s">
        <v>86</v>
      </c>
      <c r="AY224" s="214" t="s">
        <v>124</v>
      </c>
      <c r="BK224" s="216">
        <f>BK225</f>
        <v>0</v>
      </c>
    </row>
    <row r="225" s="2" customFormat="1" ht="16.5" customHeight="1">
      <c r="A225" s="38"/>
      <c r="B225" s="39"/>
      <c r="C225" s="219" t="s">
        <v>347</v>
      </c>
      <c r="D225" s="219" t="s">
        <v>126</v>
      </c>
      <c r="E225" s="220" t="s">
        <v>348</v>
      </c>
      <c r="F225" s="221" t="s">
        <v>346</v>
      </c>
      <c r="G225" s="222" t="s">
        <v>342</v>
      </c>
      <c r="H225" s="223">
        <v>0.75</v>
      </c>
      <c r="I225" s="224"/>
      <c r="J225" s="225">
        <f>ROUND(I225*H225,2)</f>
        <v>0</v>
      </c>
      <c r="K225" s="226"/>
      <c r="L225" s="44"/>
      <c r="M225" s="281" t="s">
        <v>1</v>
      </c>
      <c r="N225" s="282" t="s">
        <v>43</v>
      </c>
      <c r="O225" s="283"/>
      <c r="P225" s="284">
        <f>O225*H225</f>
        <v>0</v>
      </c>
      <c r="Q225" s="284">
        <v>0</v>
      </c>
      <c r="R225" s="284">
        <f>Q225*H225</f>
        <v>0</v>
      </c>
      <c r="S225" s="284">
        <v>0</v>
      </c>
      <c r="T225" s="28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343</v>
      </c>
      <c r="AT225" s="231" t="s">
        <v>126</v>
      </c>
      <c r="AU225" s="231" t="s">
        <v>88</v>
      </c>
      <c r="AY225" s="17" t="s">
        <v>124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86</v>
      </c>
      <c r="BK225" s="232">
        <f>ROUND(I225*H225,2)</f>
        <v>0</v>
      </c>
      <c r="BL225" s="17" t="s">
        <v>343</v>
      </c>
      <c r="BM225" s="231" t="s">
        <v>349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TWR5xPhqNL77irneun7u2inoDslVirg7f/P9znINIwSKDfRwTNb+uqq8em5DAU4mZdjnP8T7iIS0Ypedx6uqeg==" hashValue="1sE5bU60UfbJfVg/RTEzNmIAZyPdzwfIco5K+1jgA3HoLJTeSD1bFkZ63hXZr7llB82Rk0HSDY7/3SpmH1eWdw==" algorithmName="SHA-512" password="CC35"/>
  <autoFilter ref="C124:K22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Bludovský potok a jeho LB přítok, Bludov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16. 7. 2021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ROUND((SUM(BE125:BE205)),  2)</f>
        <v>0</v>
      </c>
      <c r="G33" s="38"/>
      <c r="H33" s="38"/>
      <c r="I33" s="155">
        <v>0.20999999999999999</v>
      </c>
      <c r="J33" s="154">
        <f>ROUND(((SUM(BE125:BE205))*I33),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ROUND((SUM(BF125:BF205)),  2)</f>
        <v>0</v>
      </c>
      <c r="G34" s="38"/>
      <c r="H34" s="38"/>
      <c r="I34" s="155">
        <v>0.14999999999999999</v>
      </c>
      <c r="J34" s="154">
        <f>ROUND(((SUM(BF125:BF205))*I34),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ROUND((SUM(BH125:BH205)),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Bludovský potok a jeho LB přítok, Bludov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SO2 - Investice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Bludov</v>
      </c>
      <c r="G89" s="40"/>
      <c r="H89" s="40"/>
      <c r="I89" s="32" t="s">
        <v>22</v>
      </c>
      <c r="J89" s="79" t="str">
        <f>IF(J12="","",J12)</f>
        <v>16. 7. 2021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PM - Ing. Šefčíková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351</v>
      </c>
      <c r="E99" s="188"/>
      <c r="F99" s="188"/>
      <c r="G99" s="188"/>
      <c r="H99" s="188"/>
      <c r="I99" s="188"/>
      <c r="J99" s="189">
        <f>J166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J193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J198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106</v>
      </c>
      <c r="E103" s="182"/>
      <c r="F103" s="182"/>
      <c r="G103" s="182"/>
      <c r="H103" s="182"/>
      <c r="I103" s="182"/>
      <c r="J103" s="183">
        <f>J200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J202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J204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Bludovský potok a jeho LB přítok, Bludov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SO2 - Investice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k.ú. Bludov</v>
      </c>
      <c r="G119" s="40"/>
      <c r="H119" s="40"/>
      <c r="I119" s="32" t="s">
        <v>22</v>
      </c>
      <c r="J119" s="79" t="str">
        <f>IF(J12="","",J12)</f>
        <v>16. 7. 2021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32</v>
      </c>
      <c r="J121" s="36" t="str">
        <f>E21</f>
        <v>PM - Ing. Šefčíková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110</v>
      </c>
      <c r="D124" s="194" t="s">
        <v>63</v>
      </c>
      <c r="E124" s="194" t="s">
        <v>59</v>
      </c>
      <c r="F124" s="194" t="s">
        <v>60</v>
      </c>
      <c r="G124" s="194" t="s">
        <v>111</v>
      </c>
      <c r="H124" s="194" t="s">
        <v>112</v>
      </c>
      <c r="I124" s="194" t="s">
        <v>113</v>
      </c>
      <c r="J124" s="195" t="s">
        <v>97</v>
      </c>
      <c r="K124" s="196" t="s">
        <v>114</v>
      </c>
      <c r="L124" s="197"/>
      <c r="M124" s="100" t="s">
        <v>1</v>
      </c>
      <c r="N124" s="101" t="s">
        <v>42</v>
      </c>
      <c r="O124" s="101" t="s">
        <v>115</v>
      </c>
      <c r="P124" s="101" t="s">
        <v>116</v>
      </c>
      <c r="Q124" s="101" t="s">
        <v>117</v>
      </c>
      <c r="R124" s="101" t="s">
        <v>118</v>
      </c>
      <c r="S124" s="101" t="s">
        <v>119</v>
      </c>
      <c r="T124" s="102" t="s">
        <v>120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121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P126+P200</f>
        <v>0</v>
      </c>
      <c r="Q125" s="104"/>
      <c r="R125" s="200">
        <f>R126+R200</f>
        <v>97.909907000000004</v>
      </c>
      <c r="S125" s="104"/>
      <c r="T125" s="201">
        <f>T126+T200</f>
        <v>2.1840000000000002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99</v>
      </c>
      <c r="BK125" s="202">
        <f>BK126+BK200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122</v>
      </c>
      <c r="F126" s="206" t="s">
        <v>123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P127+P166+P171+P193+P198</f>
        <v>0</v>
      </c>
      <c r="Q126" s="211"/>
      <c r="R126" s="212">
        <f>R127+R166+R171+R193+R198</f>
        <v>97.909907000000004</v>
      </c>
      <c r="S126" s="211"/>
      <c r="T126" s="213">
        <f>T127+T166+T171+T193+T198</f>
        <v>2.1840000000000002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124</v>
      </c>
      <c r="BK126" s="216">
        <f>BK127+BK166+BK171+BK193+BK198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125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SUM(P128:P165)</f>
        <v>0</v>
      </c>
      <c r="Q127" s="211"/>
      <c r="R127" s="212">
        <f>SUM(R128:R165)</f>
        <v>4.8050699999999997</v>
      </c>
      <c r="S127" s="211"/>
      <c r="T127" s="213">
        <f>SUM(T128:T165)</f>
        <v>2.1840000000000002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124</v>
      </c>
      <c r="BK127" s="216">
        <f>SUM(BK128:BK165)</f>
        <v>0</v>
      </c>
    </row>
    <row r="128" s="2" customFormat="1" ht="37.8" customHeight="1">
      <c r="A128" s="38"/>
      <c r="B128" s="39"/>
      <c r="C128" s="219" t="s">
        <v>86</v>
      </c>
      <c r="D128" s="219" t="s">
        <v>126</v>
      </c>
      <c r="E128" s="220" t="s">
        <v>169</v>
      </c>
      <c r="F128" s="221" t="s">
        <v>170</v>
      </c>
      <c r="G128" s="222" t="s">
        <v>161</v>
      </c>
      <c r="H128" s="223">
        <v>1.2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1.8200000000000001</v>
      </c>
      <c r="T128" s="230">
        <f>S128*H128</f>
        <v>2.1840000000000002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130</v>
      </c>
      <c r="AT128" s="231" t="s">
        <v>126</v>
      </c>
      <c r="AU128" s="231" t="s">
        <v>88</v>
      </c>
      <c r="AY128" s="17" t="s">
        <v>124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130</v>
      </c>
      <c r="BM128" s="231" t="s">
        <v>352</v>
      </c>
    </row>
    <row r="129" s="13" customFormat="1">
      <c r="A129" s="13"/>
      <c r="B129" s="233"/>
      <c r="C129" s="234"/>
      <c r="D129" s="235" t="s">
        <v>135</v>
      </c>
      <c r="E129" s="236" t="s">
        <v>1</v>
      </c>
      <c r="F129" s="237" t="s">
        <v>353</v>
      </c>
      <c r="G129" s="234"/>
      <c r="H129" s="238">
        <v>1.2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135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124</v>
      </c>
    </row>
    <row r="130" s="2" customFormat="1" ht="21.75" customHeight="1">
      <c r="A130" s="38"/>
      <c r="B130" s="39"/>
      <c r="C130" s="219" t="s">
        <v>88</v>
      </c>
      <c r="D130" s="219" t="s">
        <v>126</v>
      </c>
      <c r="E130" s="220" t="s">
        <v>354</v>
      </c>
      <c r="F130" s="221" t="s">
        <v>355</v>
      </c>
      <c r="G130" s="222" t="s">
        <v>356</v>
      </c>
      <c r="H130" s="223">
        <v>219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0.021930000000000002</v>
      </c>
      <c r="R130" s="229">
        <f>Q130*H130</f>
        <v>4.80267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130</v>
      </c>
      <c r="AT130" s="231" t="s">
        <v>126</v>
      </c>
      <c r="AU130" s="231" t="s">
        <v>88</v>
      </c>
      <c r="AY130" s="17" t="s">
        <v>124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130</v>
      </c>
      <c r="BM130" s="231" t="s">
        <v>357</v>
      </c>
    </row>
    <row r="131" s="14" customFormat="1">
      <c r="A131" s="14"/>
      <c r="B131" s="245"/>
      <c r="C131" s="246"/>
      <c r="D131" s="235" t="s">
        <v>135</v>
      </c>
      <c r="E131" s="247" t="s">
        <v>1</v>
      </c>
      <c r="F131" s="248" t="s">
        <v>358</v>
      </c>
      <c r="G131" s="246"/>
      <c r="H131" s="247" t="s">
        <v>1</v>
      </c>
      <c r="I131" s="249"/>
      <c r="J131" s="246"/>
      <c r="K131" s="246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135</v>
      </c>
      <c r="AU131" s="254" t="s">
        <v>88</v>
      </c>
      <c r="AV131" s="14" t="s">
        <v>86</v>
      </c>
      <c r="AW131" s="14" t="s">
        <v>34</v>
      </c>
      <c r="AX131" s="14" t="s">
        <v>78</v>
      </c>
      <c r="AY131" s="254" t="s">
        <v>124</v>
      </c>
    </row>
    <row r="132" s="13" customFormat="1">
      <c r="A132" s="13"/>
      <c r="B132" s="233"/>
      <c r="C132" s="234"/>
      <c r="D132" s="235" t="s">
        <v>135</v>
      </c>
      <c r="E132" s="236" t="s">
        <v>1</v>
      </c>
      <c r="F132" s="237" t="s">
        <v>359</v>
      </c>
      <c r="G132" s="234"/>
      <c r="H132" s="238">
        <v>211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135</v>
      </c>
      <c r="AU132" s="244" t="s">
        <v>88</v>
      </c>
      <c r="AV132" s="13" t="s">
        <v>88</v>
      </c>
      <c r="AW132" s="13" t="s">
        <v>34</v>
      </c>
      <c r="AX132" s="13" t="s">
        <v>78</v>
      </c>
      <c r="AY132" s="244" t="s">
        <v>124</v>
      </c>
    </row>
    <row r="133" s="14" customFormat="1">
      <c r="A133" s="14"/>
      <c r="B133" s="245"/>
      <c r="C133" s="246"/>
      <c r="D133" s="235" t="s">
        <v>135</v>
      </c>
      <c r="E133" s="247" t="s">
        <v>1</v>
      </c>
      <c r="F133" s="248" t="s">
        <v>183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135</v>
      </c>
      <c r="AU133" s="254" t="s">
        <v>88</v>
      </c>
      <c r="AV133" s="14" t="s">
        <v>86</v>
      </c>
      <c r="AW133" s="14" t="s">
        <v>34</v>
      </c>
      <c r="AX133" s="14" t="s">
        <v>78</v>
      </c>
      <c r="AY133" s="254" t="s">
        <v>124</v>
      </c>
    </row>
    <row r="134" s="13" customFormat="1">
      <c r="A134" s="13"/>
      <c r="B134" s="233"/>
      <c r="C134" s="234"/>
      <c r="D134" s="235" t="s">
        <v>135</v>
      </c>
      <c r="E134" s="236" t="s">
        <v>1</v>
      </c>
      <c r="F134" s="237" t="s">
        <v>150</v>
      </c>
      <c r="G134" s="234"/>
      <c r="H134" s="238">
        <v>8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135</v>
      </c>
      <c r="AU134" s="244" t="s">
        <v>88</v>
      </c>
      <c r="AV134" s="13" t="s">
        <v>88</v>
      </c>
      <c r="AW134" s="13" t="s">
        <v>34</v>
      </c>
      <c r="AX134" s="13" t="s">
        <v>78</v>
      </c>
      <c r="AY134" s="244" t="s">
        <v>124</v>
      </c>
    </row>
    <row r="135" s="15" customFormat="1">
      <c r="A135" s="15"/>
      <c r="B135" s="255"/>
      <c r="C135" s="256"/>
      <c r="D135" s="235" t="s">
        <v>135</v>
      </c>
      <c r="E135" s="257" t="s">
        <v>1</v>
      </c>
      <c r="F135" s="258" t="s">
        <v>153</v>
      </c>
      <c r="G135" s="256"/>
      <c r="H135" s="259">
        <v>219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135</v>
      </c>
      <c r="AU135" s="265" t="s">
        <v>88</v>
      </c>
      <c r="AV135" s="15" t="s">
        <v>130</v>
      </c>
      <c r="AW135" s="15" t="s">
        <v>34</v>
      </c>
      <c r="AX135" s="15" t="s">
        <v>86</v>
      </c>
      <c r="AY135" s="265" t="s">
        <v>124</v>
      </c>
    </row>
    <row r="136" s="2" customFormat="1" ht="24.15" customHeight="1">
      <c r="A136" s="38"/>
      <c r="B136" s="39"/>
      <c r="C136" s="219" t="s">
        <v>137</v>
      </c>
      <c r="D136" s="219" t="s">
        <v>126</v>
      </c>
      <c r="E136" s="220" t="s">
        <v>360</v>
      </c>
      <c r="F136" s="221" t="s">
        <v>361</v>
      </c>
      <c r="G136" s="222" t="s">
        <v>362</v>
      </c>
      <c r="H136" s="223">
        <v>80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3.0000000000000001E-05</v>
      </c>
      <c r="R136" s="229">
        <f>Q136*H136</f>
        <v>0.0024000000000000002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130</v>
      </c>
      <c r="AT136" s="231" t="s">
        <v>126</v>
      </c>
      <c r="AU136" s="231" t="s">
        <v>88</v>
      </c>
      <c r="AY136" s="17" t="s">
        <v>124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130</v>
      </c>
      <c r="BM136" s="231" t="s">
        <v>363</v>
      </c>
    </row>
    <row r="137" s="2" customFormat="1" ht="37.8" customHeight="1">
      <c r="A137" s="38"/>
      <c r="B137" s="39"/>
      <c r="C137" s="219" t="s">
        <v>130</v>
      </c>
      <c r="D137" s="219" t="s">
        <v>126</v>
      </c>
      <c r="E137" s="220" t="s">
        <v>364</v>
      </c>
      <c r="F137" s="221" t="s">
        <v>365</v>
      </c>
      <c r="G137" s="222" t="s">
        <v>366</v>
      </c>
      <c r="H137" s="223">
        <v>20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130</v>
      </c>
      <c r="AT137" s="231" t="s">
        <v>126</v>
      </c>
      <c r="AU137" s="231" t="s">
        <v>88</v>
      </c>
      <c r="AY137" s="17" t="s">
        <v>124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130</v>
      </c>
      <c r="BM137" s="231" t="s">
        <v>367</v>
      </c>
    </row>
    <row r="138" s="2" customFormat="1" ht="33" customHeight="1">
      <c r="A138" s="38"/>
      <c r="B138" s="39"/>
      <c r="C138" s="219" t="s">
        <v>145</v>
      </c>
      <c r="D138" s="219" t="s">
        <v>126</v>
      </c>
      <c r="E138" s="220" t="s">
        <v>368</v>
      </c>
      <c r="F138" s="221" t="s">
        <v>369</v>
      </c>
      <c r="G138" s="222" t="s">
        <v>161</v>
      </c>
      <c r="H138" s="223">
        <v>349.25099999999998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130</v>
      </c>
      <c r="AT138" s="231" t="s">
        <v>126</v>
      </c>
      <c r="AU138" s="231" t="s">
        <v>88</v>
      </c>
      <c r="AY138" s="17" t="s">
        <v>124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130</v>
      </c>
      <c r="BM138" s="231" t="s">
        <v>370</v>
      </c>
    </row>
    <row r="139" s="14" customFormat="1">
      <c r="A139" s="14"/>
      <c r="B139" s="245"/>
      <c r="C139" s="246"/>
      <c r="D139" s="235" t="s">
        <v>135</v>
      </c>
      <c r="E139" s="247" t="s">
        <v>1</v>
      </c>
      <c r="F139" s="248" t="s">
        <v>181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135</v>
      </c>
      <c r="AU139" s="254" t="s">
        <v>88</v>
      </c>
      <c r="AV139" s="14" t="s">
        <v>86</v>
      </c>
      <c r="AW139" s="14" t="s">
        <v>34</v>
      </c>
      <c r="AX139" s="14" t="s">
        <v>78</v>
      </c>
      <c r="AY139" s="254" t="s">
        <v>124</v>
      </c>
    </row>
    <row r="140" s="13" customFormat="1">
      <c r="A140" s="13"/>
      <c r="B140" s="233"/>
      <c r="C140" s="234"/>
      <c r="D140" s="235" t="s">
        <v>135</v>
      </c>
      <c r="E140" s="236" t="s">
        <v>1</v>
      </c>
      <c r="F140" s="237" t="s">
        <v>371</v>
      </c>
      <c r="G140" s="234"/>
      <c r="H140" s="238">
        <v>345.11099999999999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135</v>
      </c>
      <c r="AU140" s="244" t="s">
        <v>88</v>
      </c>
      <c r="AV140" s="13" t="s">
        <v>88</v>
      </c>
      <c r="AW140" s="13" t="s">
        <v>34</v>
      </c>
      <c r="AX140" s="13" t="s">
        <v>78</v>
      </c>
      <c r="AY140" s="244" t="s">
        <v>124</v>
      </c>
    </row>
    <row r="141" s="14" customFormat="1">
      <c r="A141" s="14"/>
      <c r="B141" s="245"/>
      <c r="C141" s="246"/>
      <c r="D141" s="235" t="s">
        <v>135</v>
      </c>
      <c r="E141" s="247" t="s">
        <v>1</v>
      </c>
      <c r="F141" s="248" t="s">
        <v>183</v>
      </c>
      <c r="G141" s="246"/>
      <c r="H141" s="247" t="s">
        <v>1</v>
      </c>
      <c r="I141" s="249"/>
      <c r="J141" s="246"/>
      <c r="K141" s="246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135</v>
      </c>
      <c r="AU141" s="254" t="s">
        <v>88</v>
      </c>
      <c r="AV141" s="14" t="s">
        <v>86</v>
      </c>
      <c r="AW141" s="14" t="s">
        <v>34</v>
      </c>
      <c r="AX141" s="14" t="s">
        <v>78</v>
      </c>
      <c r="AY141" s="254" t="s">
        <v>124</v>
      </c>
    </row>
    <row r="142" s="13" customFormat="1">
      <c r="A142" s="13"/>
      <c r="B142" s="233"/>
      <c r="C142" s="234"/>
      <c r="D142" s="235" t="s">
        <v>135</v>
      </c>
      <c r="E142" s="236" t="s">
        <v>1</v>
      </c>
      <c r="F142" s="237" t="s">
        <v>372</v>
      </c>
      <c r="G142" s="234"/>
      <c r="H142" s="238">
        <v>4.1399999999999997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135</v>
      </c>
      <c r="AU142" s="244" t="s">
        <v>88</v>
      </c>
      <c r="AV142" s="13" t="s">
        <v>88</v>
      </c>
      <c r="AW142" s="13" t="s">
        <v>34</v>
      </c>
      <c r="AX142" s="13" t="s">
        <v>78</v>
      </c>
      <c r="AY142" s="244" t="s">
        <v>124</v>
      </c>
    </row>
    <row r="143" s="15" customFormat="1">
      <c r="A143" s="15"/>
      <c r="B143" s="255"/>
      <c r="C143" s="256"/>
      <c r="D143" s="235" t="s">
        <v>135</v>
      </c>
      <c r="E143" s="257" t="s">
        <v>1</v>
      </c>
      <c r="F143" s="258" t="s">
        <v>153</v>
      </c>
      <c r="G143" s="256"/>
      <c r="H143" s="259">
        <v>349.25099999999998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135</v>
      </c>
      <c r="AU143" s="265" t="s">
        <v>88</v>
      </c>
      <c r="AV143" s="15" t="s">
        <v>130</v>
      </c>
      <c r="AW143" s="15" t="s">
        <v>34</v>
      </c>
      <c r="AX143" s="15" t="s">
        <v>86</v>
      </c>
      <c r="AY143" s="265" t="s">
        <v>124</v>
      </c>
    </row>
    <row r="144" s="2" customFormat="1" ht="44.25" customHeight="1">
      <c r="A144" s="38"/>
      <c r="B144" s="39"/>
      <c r="C144" s="219" t="s">
        <v>154</v>
      </c>
      <c r="D144" s="219" t="s">
        <v>126</v>
      </c>
      <c r="E144" s="220" t="s">
        <v>373</v>
      </c>
      <c r="F144" s="221" t="s">
        <v>374</v>
      </c>
      <c r="G144" s="222" t="s">
        <v>161</v>
      </c>
      <c r="H144" s="223">
        <v>104.77500000000001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130</v>
      </c>
      <c r="AT144" s="231" t="s">
        <v>126</v>
      </c>
      <c r="AU144" s="231" t="s">
        <v>88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130</v>
      </c>
      <c r="BM144" s="231" t="s">
        <v>375</v>
      </c>
    </row>
    <row r="145" s="13" customFormat="1">
      <c r="A145" s="13"/>
      <c r="B145" s="233"/>
      <c r="C145" s="234"/>
      <c r="D145" s="235" t="s">
        <v>135</v>
      </c>
      <c r="E145" s="236" t="s">
        <v>1</v>
      </c>
      <c r="F145" s="237" t="s">
        <v>376</v>
      </c>
      <c r="G145" s="234"/>
      <c r="H145" s="238">
        <v>104.77500000000001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135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124</v>
      </c>
    </row>
    <row r="146" s="2" customFormat="1" ht="44.25" customHeight="1">
      <c r="A146" s="38"/>
      <c r="B146" s="39"/>
      <c r="C146" s="219" t="s">
        <v>158</v>
      </c>
      <c r="D146" s="219" t="s">
        <v>126</v>
      </c>
      <c r="E146" s="220" t="s">
        <v>377</v>
      </c>
      <c r="F146" s="221" t="s">
        <v>378</v>
      </c>
      <c r="G146" s="222" t="s">
        <v>161</v>
      </c>
      <c r="H146" s="223">
        <v>1.0800000000000001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130</v>
      </c>
      <c r="AT146" s="231" t="s">
        <v>126</v>
      </c>
      <c r="AU146" s="231" t="s">
        <v>88</v>
      </c>
      <c r="AY146" s="17" t="s">
        <v>124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130</v>
      </c>
      <c r="BM146" s="231" t="s">
        <v>379</v>
      </c>
    </row>
    <row r="147" s="13" customFormat="1">
      <c r="A147" s="13"/>
      <c r="B147" s="233"/>
      <c r="C147" s="234"/>
      <c r="D147" s="235" t="s">
        <v>135</v>
      </c>
      <c r="E147" s="236" t="s">
        <v>1</v>
      </c>
      <c r="F147" s="237" t="s">
        <v>380</v>
      </c>
      <c r="G147" s="234"/>
      <c r="H147" s="238">
        <v>1.0800000000000001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135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124</v>
      </c>
    </row>
    <row r="148" s="2" customFormat="1" ht="44.25" customHeight="1">
      <c r="A148" s="38"/>
      <c r="B148" s="39"/>
      <c r="C148" s="219" t="s">
        <v>150</v>
      </c>
      <c r="D148" s="219" t="s">
        <v>126</v>
      </c>
      <c r="E148" s="220" t="s">
        <v>190</v>
      </c>
      <c r="F148" s="221" t="s">
        <v>191</v>
      </c>
      <c r="G148" s="222" t="s">
        <v>161</v>
      </c>
      <c r="H148" s="223">
        <v>350.33100000000002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130</v>
      </c>
      <c r="AT148" s="231" t="s">
        <v>126</v>
      </c>
      <c r="AU148" s="231" t="s">
        <v>88</v>
      </c>
      <c r="AY148" s="17" t="s">
        <v>124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130</v>
      </c>
      <c r="BM148" s="231" t="s">
        <v>381</v>
      </c>
    </row>
    <row r="149" s="13" customFormat="1">
      <c r="A149" s="13"/>
      <c r="B149" s="233"/>
      <c r="C149" s="234"/>
      <c r="D149" s="235" t="s">
        <v>135</v>
      </c>
      <c r="E149" s="236" t="s">
        <v>1</v>
      </c>
      <c r="F149" s="237" t="s">
        <v>382</v>
      </c>
      <c r="G149" s="234"/>
      <c r="H149" s="238">
        <v>350.33100000000002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135</v>
      </c>
      <c r="AU149" s="244" t="s">
        <v>88</v>
      </c>
      <c r="AV149" s="13" t="s">
        <v>88</v>
      </c>
      <c r="AW149" s="13" t="s">
        <v>34</v>
      </c>
      <c r="AX149" s="13" t="s">
        <v>86</v>
      </c>
      <c r="AY149" s="244" t="s">
        <v>124</v>
      </c>
    </row>
    <row r="150" s="2" customFormat="1" ht="44.25" customHeight="1">
      <c r="A150" s="38"/>
      <c r="B150" s="39"/>
      <c r="C150" s="219" t="s">
        <v>168</v>
      </c>
      <c r="D150" s="219" t="s">
        <v>126</v>
      </c>
      <c r="E150" s="220" t="s">
        <v>195</v>
      </c>
      <c r="F150" s="221" t="s">
        <v>196</v>
      </c>
      <c r="G150" s="222" t="s">
        <v>161</v>
      </c>
      <c r="H150" s="223">
        <v>81.882999999999996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130</v>
      </c>
      <c r="AT150" s="231" t="s">
        <v>126</v>
      </c>
      <c r="AU150" s="231" t="s">
        <v>88</v>
      </c>
      <c r="AY150" s="17" t="s">
        <v>124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130</v>
      </c>
      <c r="BM150" s="231" t="s">
        <v>383</v>
      </c>
    </row>
    <row r="151" s="14" customFormat="1">
      <c r="A151" s="14"/>
      <c r="B151" s="245"/>
      <c r="C151" s="246"/>
      <c r="D151" s="235" t="s">
        <v>135</v>
      </c>
      <c r="E151" s="247" t="s">
        <v>1</v>
      </c>
      <c r="F151" s="248" t="s">
        <v>181</v>
      </c>
      <c r="G151" s="246"/>
      <c r="H151" s="247" t="s">
        <v>1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135</v>
      </c>
      <c r="AU151" s="254" t="s">
        <v>88</v>
      </c>
      <c r="AV151" s="14" t="s">
        <v>86</v>
      </c>
      <c r="AW151" s="14" t="s">
        <v>34</v>
      </c>
      <c r="AX151" s="14" t="s">
        <v>78</v>
      </c>
      <c r="AY151" s="254" t="s">
        <v>124</v>
      </c>
    </row>
    <row r="152" s="13" customFormat="1">
      <c r="A152" s="13"/>
      <c r="B152" s="233"/>
      <c r="C152" s="234"/>
      <c r="D152" s="235" t="s">
        <v>135</v>
      </c>
      <c r="E152" s="236" t="s">
        <v>1</v>
      </c>
      <c r="F152" s="237" t="s">
        <v>384</v>
      </c>
      <c r="G152" s="234"/>
      <c r="H152" s="238">
        <v>81.882999999999996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135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124</v>
      </c>
    </row>
    <row r="153" s="2" customFormat="1" ht="37.8" customHeight="1">
      <c r="A153" s="38"/>
      <c r="B153" s="39"/>
      <c r="C153" s="219" t="s">
        <v>173</v>
      </c>
      <c r="D153" s="219" t="s">
        <v>126</v>
      </c>
      <c r="E153" s="220" t="s">
        <v>385</v>
      </c>
      <c r="F153" s="221" t="s">
        <v>386</v>
      </c>
      <c r="G153" s="222" t="s">
        <v>305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130</v>
      </c>
      <c r="AT153" s="231" t="s">
        <v>126</v>
      </c>
      <c r="AU153" s="231" t="s">
        <v>88</v>
      </c>
      <c r="AY153" s="17" t="s">
        <v>124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130</v>
      </c>
      <c r="BM153" s="231" t="s">
        <v>387</v>
      </c>
    </row>
    <row r="154" s="2" customFormat="1">
      <c r="A154" s="38"/>
      <c r="B154" s="39"/>
      <c r="C154" s="40"/>
      <c r="D154" s="235" t="s">
        <v>241</v>
      </c>
      <c r="E154" s="40"/>
      <c r="F154" s="277" t="s">
        <v>388</v>
      </c>
      <c r="G154" s="40"/>
      <c r="H154" s="40"/>
      <c r="I154" s="278"/>
      <c r="J154" s="40"/>
      <c r="K154" s="40"/>
      <c r="L154" s="44"/>
      <c r="M154" s="279"/>
      <c r="N154" s="28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241</v>
      </c>
      <c r="AU154" s="17" t="s">
        <v>88</v>
      </c>
    </row>
    <row r="155" s="2" customFormat="1" ht="33" customHeight="1">
      <c r="A155" s="38"/>
      <c r="B155" s="39"/>
      <c r="C155" s="219" t="s">
        <v>177</v>
      </c>
      <c r="D155" s="219" t="s">
        <v>126</v>
      </c>
      <c r="E155" s="220" t="s">
        <v>224</v>
      </c>
      <c r="F155" s="221" t="s">
        <v>225</v>
      </c>
      <c r="G155" s="222" t="s">
        <v>129</v>
      </c>
      <c r="H155" s="223">
        <v>232.19300000000001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130</v>
      </c>
      <c r="AT155" s="231" t="s">
        <v>126</v>
      </c>
      <c r="AU155" s="231" t="s">
        <v>88</v>
      </c>
      <c r="AY155" s="17" t="s">
        <v>124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130</v>
      </c>
      <c r="BM155" s="231" t="s">
        <v>389</v>
      </c>
    </row>
    <row r="156" s="14" customFormat="1">
      <c r="A156" s="14"/>
      <c r="B156" s="245"/>
      <c r="C156" s="246"/>
      <c r="D156" s="235" t="s">
        <v>135</v>
      </c>
      <c r="E156" s="247" t="s">
        <v>1</v>
      </c>
      <c r="F156" s="248" t="s">
        <v>181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135</v>
      </c>
      <c r="AU156" s="254" t="s">
        <v>88</v>
      </c>
      <c r="AV156" s="14" t="s">
        <v>86</v>
      </c>
      <c r="AW156" s="14" t="s">
        <v>34</v>
      </c>
      <c r="AX156" s="14" t="s">
        <v>78</v>
      </c>
      <c r="AY156" s="254" t="s">
        <v>124</v>
      </c>
    </row>
    <row r="157" s="13" customFormat="1">
      <c r="A157" s="13"/>
      <c r="B157" s="233"/>
      <c r="C157" s="234"/>
      <c r="D157" s="235" t="s">
        <v>135</v>
      </c>
      <c r="E157" s="236" t="s">
        <v>1</v>
      </c>
      <c r="F157" s="237" t="s">
        <v>390</v>
      </c>
      <c r="G157" s="234"/>
      <c r="H157" s="238">
        <v>12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135</v>
      </c>
      <c r="AU157" s="244" t="s">
        <v>88</v>
      </c>
      <c r="AV157" s="13" t="s">
        <v>88</v>
      </c>
      <c r="AW157" s="13" t="s">
        <v>34</v>
      </c>
      <c r="AX157" s="13" t="s">
        <v>78</v>
      </c>
      <c r="AY157" s="244" t="s">
        <v>124</v>
      </c>
    </row>
    <row r="158" s="13" customFormat="1">
      <c r="A158" s="13"/>
      <c r="B158" s="233"/>
      <c r="C158" s="234"/>
      <c r="D158" s="235" t="s">
        <v>135</v>
      </c>
      <c r="E158" s="236" t="s">
        <v>1</v>
      </c>
      <c r="F158" s="237" t="s">
        <v>391</v>
      </c>
      <c r="G158" s="234"/>
      <c r="H158" s="238">
        <v>220.19300000000001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135</v>
      </c>
      <c r="AU158" s="244" t="s">
        <v>88</v>
      </c>
      <c r="AV158" s="13" t="s">
        <v>88</v>
      </c>
      <c r="AW158" s="13" t="s">
        <v>34</v>
      </c>
      <c r="AX158" s="13" t="s">
        <v>78</v>
      </c>
      <c r="AY158" s="244" t="s">
        <v>124</v>
      </c>
    </row>
    <row r="159" s="15" customFormat="1">
      <c r="A159" s="15"/>
      <c r="B159" s="255"/>
      <c r="C159" s="256"/>
      <c r="D159" s="235" t="s">
        <v>135</v>
      </c>
      <c r="E159" s="257" t="s">
        <v>1</v>
      </c>
      <c r="F159" s="258" t="s">
        <v>153</v>
      </c>
      <c r="G159" s="256"/>
      <c r="H159" s="259">
        <v>232.19300000000001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135</v>
      </c>
      <c r="AU159" s="265" t="s">
        <v>88</v>
      </c>
      <c r="AV159" s="15" t="s">
        <v>130</v>
      </c>
      <c r="AW159" s="15" t="s">
        <v>34</v>
      </c>
      <c r="AX159" s="15" t="s">
        <v>86</v>
      </c>
      <c r="AY159" s="265" t="s">
        <v>124</v>
      </c>
    </row>
    <row r="160" s="2" customFormat="1" ht="49.05" customHeight="1">
      <c r="A160" s="38"/>
      <c r="B160" s="39"/>
      <c r="C160" s="219" t="s">
        <v>185</v>
      </c>
      <c r="D160" s="219" t="s">
        <v>126</v>
      </c>
      <c r="E160" s="220" t="s">
        <v>229</v>
      </c>
      <c r="F160" s="221" t="s">
        <v>230</v>
      </c>
      <c r="G160" s="222" t="s">
        <v>129</v>
      </c>
      <c r="H160" s="223">
        <v>807.06700000000001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130</v>
      </c>
      <c r="AT160" s="231" t="s">
        <v>126</v>
      </c>
      <c r="AU160" s="231" t="s">
        <v>88</v>
      </c>
      <c r="AY160" s="17" t="s">
        <v>124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130</v>
      </c>
      <c r="BM160" s="231" t="s">
        <v>392</v>
      </c>
    </row>
    <row r="161" s="14" customFormat="1">
      <c r="A161" s="14"/>
      <c r="B161" s="245"/>
      <c r="C161" s="246"/>
      <c r="D161" s="235" t="s">
        <v>135</v>
      </c>
      <c r="E161" s="247" t="s">
        <v>1</v>
      </c>
      <c r="F161" s="248" t="s">
        <v>181</v>
      </c>
      <c r="G161" s="246"/>
      <c r="H161" s="247" t="s">
        <v>1</v>
      </c>
      <c r="I161" s="249"/>
      <c r="J161" s="246"/>
      <c r="K161" s="246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135</v>
      </c>
      <c r="AU161" s="254" t="s">
        <v>88</v>
      </c>
      <c r="AV161" s="14" t="s">
        <v>86</v>
      </c>
      <c r="AW161" s="14" t="s">
        <v>34</v>
      </c>
      <c r="AX161" s="14" t="s">
        <v>78</v>
      </c>
      <c r="AY161" s="254" t="s">
        <v>124</v>
      </c>
    </row>
    <row r="162" s="13" customFormat="1">
      <c r="A162" s="13"/>
      <c r="B162" s="233"/>
      <c r="C162" s="234"/>
      <c r="D162" s="235" t="s">
        <v>135</v>
      </c>
      <c r="E162" s="236" t="s">
        <v>1</v>
      </c>
      <c r="F162" s="237" t="s">
        <v>393</v>
      </c>
      <c r="G162" s="234"/>
      <c r="H162" s="238">
        <v>807.06700000000001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135</v>
      </c>
      <c r="AU162" s="244" t="s">
        <v>88</v>
      </c>
      <c r="AV162" s="13" t="s">
        <v>88</v>
      </c>
      <c r="AW162" s="13" t="s">
        <v>34</v>
      </c>
      <c r="AX162" s="13" t="s">
        <v>86</v>
      </c>
      <c r="AY162" s="244" t="s">
        <v>124</v>
      </c>
    </row>
    <row r="163" s="2" customFormat="1" ht="37.8" customHeight="1">
      <c r="A163" s="38"/>
      <c r="B163" s="39"/>
      <c r="C163" s="219" t="s">
        <v>189</v>
      </c>
      <c r="D163" s="219" t="s">
        <v>126</v>
      </c>
      <c r="E163" s="220" t="s">
        <v>233</v>
      </c>
      <c r="F163" s="221" t="s">
        <v>234</v>
      </c>
      <c r="G163" s="222" t="s">
        <v>129</v>
      </c>
      <c r="H163" s="223">
        <v>223.28299999999999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130</v>
      </c>
      <c r="AT163" s="231" t="s">
        <v>126</v>
      </c>
      <c r="AU163" s="231" t="s">
        <v>88</v>
      </c>
      <c r="AY163" s="17" t="s">
        <v>124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86</v>
      </c>
      <c r="BK163" s="232">
        <f>ROUND(I163*H163,2)</f>
        <v>0</v>
      </c>
      <c r="BL163" s="17" t="s">
        <v>130</v>
      </c>
      <c r="BM163" s="231" t="s">
        <v>394</v>
      </c>
    </row>
    <row r="164" s="14" customFormat="1">
      <c r="A164" s="14"/>
      <c r="B164" s="245"/>
      <c r="C164" s="246"/>
      <c r="D164" s="235" t="s">
        <v>135</v>
      </c>
      <c r="E164" s="247" t="s">
        <v>1</v>
      </c>
      <c r="F164" s="248" t="s">
        <v>181</v>
      </c>
      <c r="G164" s="246"/>
      <c r="H164" s="247" t="s">
        <v>1</v>
      </c>
      <c r="I164" s="249"/>
      <c r="J164" s="246"/>
      <c r="K164" s="246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135</v>
      </c>
      <c r="AU164" s="254" t="s">
        <v>88</v>
      </c>
      <c r="AV164" s="14" t="s">
        <v>86</v>
      </c>
      <c r="AW164" s="14" t="s">
        <v>34</v>
      </c>
      <c r="AX164" s="14" t="s">
        <v>78</v>
      </c>
      <c r="AY164" s="254" t="s">
        <v>124</v>
      </c>
    </row>
    <row r="165" s="13" customFormat="1">
      <c r="A165" s="13"/>
      <c r="B165" s="233"/>
      <c r="C165" s="234"/>
      <c r="D165" s="235" t="s">
        <v>135</v>
      </c>
      <c r="E165" s="236" t="s">
        <v>1</v>
      </c>
      <c r="F165" s="237" t="s">
        <v>395</v>
      </c>
      <c r="G165" s="234"/>
      <c r="H165" s="238">
        <v>223.28299999999999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135</v>
      </c>
      <c r="AU165" s="244" t="s">
        <v>88</v>
      </c>
      <c r="AV165" s="13" t="s">
        <v>88</v>
      </c>
      <c r="AW165" s="13" t="s">
        <v>34</v>
      </c>
      <c r="AX165" s="13" t="s">
        <v>86</v>
      </c>
      <c r="AY165" s="244" t="s">
        <v>124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137</v>
      </c>
      <c r="F166" s="217" t="s">
        <v>396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SUM(P167:P170)</f>
        <v>0</v>
      </c>
      <c r="Q166" s="211"/>
      <c r="R166" s="212">
        <f>SUM(R167:R170)</f>
        <v>0.032155200000000002</v>
      </c>
      <c r="S166" s="211"/>
      <c r="T166" s="213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124</v>
      </c>
      <c r="BK166" s="216">
        <f>SUM(BK167:BK170)</f>
        <v>0</v>
      </c>
    </row>
    <row r="167" s="2" customFormat="1" ht="66.75" customHeight="1">
      <c r="A167" s="38"/>
      <c r="B167" s="39"/>
      <c r="C167" s="219" t="s">
        <v>194</v>
      </c>
      <c r="D167" s="219" t="s">
        <v>126</v>
      </c>
      <c r="E167" s="220" t="s">
        <v>397</v>
      </c>
      <c r="F167" s="221" t="s">
        <v>398</v>
      </c>
      <c r="G167" s="222" t="s">
        <v>161</v>
      </c>
      <c r="H167" s="223">
        <v>1.0800000000000001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130</v>
      </c>
      <c r="AT167" s="231" t="s">
        <v>126</v>
      </c>
      <c r="AU167" s="231" t="s">
        <v>88</v>
      </c>
      <c r="AY167" s="17" t="s">
        <v>124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130</v>
      </c>
      <c r="BM167" s="231" t="s">
        <v>399</v>
      </c>
    </row>
    <row r="168" s="2" customFormat="1" ht="76.35" customHeight="1">
      <c r="A168" s="38"/>
      <c r="B168" s="39"/>
      <c r="C168" s="219" t="s">
        <v>8</v>
      </c>
      <c r="D168" s="219" t="s">
        <v>126</v>
      </c>
      <c r="E168" s="220" t="s">
        <v>400</v>
      </c>
      <c r="F168" s="221" t="s">
        <v>401</v>
      </c>
      <c r="G168" s="222" t="s">
        <v>129</v>
      </c>
      <c r="H168" s="223">
        <v>3.96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0.00726</v>
      </c>
      <c r="R168" s="229">
        <f>Q168*H168</f>
        <v>0.0287496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130</v>
      </c>
      <c r="AT168" s="231" t="s">
        <v>126</v>
      </c>
      <c r="AU168" s="231" t="s">
        <v>88</v>
      </c>
      <c r="AY168" s="17" t="s">
        <v>124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130</v>
      </c>
      <c r="BM168" s="231" t="s">
        <v>402</v>
      </c>
    </row>
    <row r="169" s="13" customFormat="1">
      <c r="A169" s="13"/>
      <c r="B169" s="233"/>
      <c r="C169" s="234"/>
      <c r="D169" s="235" t="s">
        <v>135</v>
      </c>
      <c r="E169" s="236" t="s">
        <v>1</v>
      </c>
      <c r="F169" s="237" t="s">
        <v>403</v>
      </c>
      <c r="G169" s="234"/>
      <c r="H169" s="238">
        <v>3.96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135</v>
      </c>
      <c r="AU169" s="244" t="s">
        <v>88</v>
      </c>
      <c r="AV169" s="13" t="s">
        <v>88</v>
      </c>
      <c r="AW169" s="13" t="s">
        <v>34</v>
      </c>
      <c r="AX169" s="13" t="s">
        <v>86</v>
      </c>
      <c r="AY169" s="244" t="s">
        <v>124</v>
      </c>
    </row>
    <row r="170" s="2" customFormat="1" ht="76.35" customHeight="1">
      <c r="A170" s="38"/>
      <c r="B170" s="39"/>
      <c r="C170" s="219" t="s">
        <v>205</v>
      </c>
      <c r="D170" s="219" t="s">
        <v>126</v>
      </c>
      <c r="E170" s="220" t="s">
        <v>404</v>
      </c>
      <c r="F170" s="221" t="s">
        <v>405</v>
      </c>
      <c r="G170" s="222" t="s">
        <v>129</v>
      </c>
      <c r="H170" s="223">
        <v>3.96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0.00085999999999999998</v>
      </c>
      <c r="R170" s="229">
        <f>Q170*H170</f>
        <v>0.0034055999999999999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130</v>
      </c>
      <c r="AT170" s="231" t="s">
        <v>126</v>
      </c>
      <c r="AU170" s="231" t="s">
        <v>88</v>
      </c>
      <c r="AY170" s="17" t="s">
        <v>124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130</v>
      </c>
      <c r="BM170" s="231" t="s">
        <v>406</v>
      </c>
    </row>
    <row r="171" s="12" customFormat="1" ht="22.8" customHeight="1">
      <c r="A171" s="12"/>
      <c r="B171" s="203"/>
      <c r="C171" s="204"/>
      <c r="D171" s="205" t="s">
        <v>77</v>
      </c>
      <c r="E171" s="217" t="s">
        <v>130</v>
      </c>
      <c r="F171" s="217" t="s">
        <v>264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SUM(P172:P192)</f>
        <v>0</v>
      </c>
      <c r="Q171" s="211"/>
      <c r="R171" s="212">
        <f>SUM(R172:R192)</f>
        <v>93.072681799999998</v>
      </c>
      <c r="S171" s="211"/>
      <c r="T171" s="213">
        <f>SUM(T172:T192)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86</v>
      </c>
      <c r="AT171" s="215" t="s">
        <v>77</v>
      </c>
      <c r="AU171" s="215" t="s">
        <v>86</v>
      </c>
      <c r="AY171" s="214" t="s">
        <v>124</v>
      </c>
      <c r="BK171" s="216">
        <f>SUM(BK172:BK192)</f>
        <v>0</v>
      </c>
    </row>
    <row r="172" s="2" customFormat="1" ht="33" customHeight="1">
      <c r="A172" s="38"/>
      <c r="B172" s="39"/>
      <c r="C172" s="219" t="s">
        <v>212</v>
      </c>
      <c r="D172" s="219" t="s">
        <v>126</v>
      </c>
      <c r="E172" s="220" t="s">
        <v>407</v>
      </c>
      <c r="F172" s="221" t="s">
        <v>408</v>
      </c>
      <c r="G172" s="222" t="s">
        <v>129</v>
      </c>
      <c r="H172" s="223">
        <v>52.875999999999998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130</v>
      </c>
      <c r="AT172" s="231" t="s">
        <v>126</v>
      </c>
      <c r="AU172" s="231" t="s">
        <v>88</v>
      </c>
      <c r="AY172" s="17" t="s">
        <v>124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130</v>
      </c>
      <c r="BM172" s="231" t="s">
        <v>409</v>
      </c>
    </row>
    <row r="173" s="14" customFormat="1">
      <c r="A173" s="14"/>
      <c r="B173" s="245"/>
      <c r="C173" s="246"/>
      <c r="D173" s="235" t="s">
        <v>135</v>
      </c>
      <c r="E173" s="247" t="s">
        <v>1</v>
      </c>
      <c r="F173" s="248" t="s">
        <v>181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135</v>
      </c>
      <c r="AU173" s="254" t="s">
        <v>88</v>
      </c>
      <c r="AV173" s="14" t="s">
        <v>86</v>
      </c>
      <c r="AW173" s="14" t="s">
        <v>34</v>
      </c>
      <c r="AX173" s="14" t="s">
        <v>78</v>
      </c>
      <c r="AY173" s="254" t="s">
        <v>124</v>
      </c>
    </row>
    <row r="174" s="13" customFormat="1">
      <c r="A174" s="13"/>
      <c r="B174" s="233"/>
      <c r="C174" s="234"/>
      <c r="D174" s="235" t="s">
        <v>135</v>
      </c>
      <c r="E174" s="236" t="s">
        <v>1</v>
      </c>
      <c r="F174" s="237" t="s">
        <v>410</v>
      </c>
      <c r="G174" s="234"/>
      <c r="H174" s="238">
        <v>29.565999999999999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135</v>
      </c>
      <c r="AU174" s="244" t="s">
        <v>88</v>
      </c>
      <c r="AV174" s="13" t="s">
        <v>88</v>
      </c>
      <c r="AW174" s="13" t="s">
        <v>34</v>
      </c>
      <c r="AX174" s="13" t="s">
        <v>78</v>
      </c>
      <c r="AY174" s="244" t="s">
        <v>124</v>
      </c>
    </row>
    <row r="175" s="14" customFormat="1">
      <c r="A175" s="14"/>
      <c r="B175" s="245"/>
      <c r="C175" s="246"/>
      <c r="D175" s="235" t="s">
        <v>135</v>
      </c>
      <c r="E175" s="247" t="s">
        <v>1</v>
      </c>
      <c r="F175" s="248" t="s">
        <v>183</v>
      </c>
      <c r="G175" s="246"/>
      <c r="H175" s="247" t="s">
        <v>1</v>
      </c>
      <c r="I175" s="249"/>
      <c r="J175" s="246"/>
      <c r="K175" s="246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135</v>
      </c>
      <c r="AU175" s="254" t="s">
        <v>88</v>
      </c>
      <c r="AV175" s="14" t="s">
        <v>86</v>
      </c>
      <c r="AW175" s="14" t="s">
        <v>34</v>
      </c>
      <c r="AX175" s="14" t="s">
        <v>78</v>
      </c>
      <c r="AY175" s="254" t="s">
        <v>124</v>
      </c>
    </row>
    <row r="176" s="13" customFormat="1">
      <c r="A176" s="13"/>
      <c r="B176" s="233"/>
      <c r="C176" s="234"/>
      <c r="D176" s="235" t="s">
        <v>135</v>
      </c>
      <c r="E176" s="236" t="s">
        <v>1</v>
      </c>
      <c r="F176" s="237" t="s">
        <v>411</v>
      </c>
      <c r="G176" s="234"/>
      <c r="H176" s="238">
        <v>23.309999999999999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135</v>
      </c>
      <c r="AU176" s="244" t="s">
        <v>88</v>
      </c>
      <c r="AV176" s="13" t="s">
        <v>88</v>
      </c>
      <c r="AW176" s="13" t="s">
        <v>34</v>
      </c>
      <c r="AX176" s="13" t="s">
        <v>78</v>
      </c>
      <c r="AY176" s="244" t="s">
        <v>124</v>
      </c>
    </row>
    <row r="177" s="15" customFormat="1">
      <c r="A177" s="15"/>
      <c r="B177" s="255"/>
      <c r="C177" s="256"/>
      <c r="D177" s="235" t="s">
        <v>135</v>
      </c>
      <c r="E177" s="257" t="s">
        <v>1</v>
      </c>
      <c r="F177" s="258" t="s">
        <v>153</v>
      </c>
      <c r="G177" s="256"/>
      <c r="H177" s="259">
        <v>52.875999999999998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135</v>
      </c>
      <c r="AU177" s="265" t="s">
        <v>88</v>
      </c>
      <c r="AV177" s="15" t="s">
        <v>130</v>
      </c>
      <c r="AW177" s="15" t="s">
        <v>34</v>
      </c>
      <c r="AX177" s="15" t="s">
        <v>86</v>
      </c>
      <c r="AY177" s="265" t="s">
        <v>124</v>
      </c>
    </row>
    <row r="178" s="2" customFormat="1" ht="33" customHeight="1">
      <c r="A178" s="38"/>
      <c r="B178" s="39"/>
      <c r="C178" s="219" t="s">
        <v>218</v>
      </c>
      <c r="D178" s="219" t="s">
        <v>126</v>
      </c>
      <c r="E178" s="220" t="s">
        <v>266</v>
      </c>
      <c r="F178" s="221" t="s">
        <v>267</v>
      </c>
      <c r="G178" s="222" t="s">
        <v>161</v>
      </c>
      <c r="H178" s="223">
        <v>10.484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43</v>
      </c>
      <c r="O178" s="91"/>
      <c r="P178" s="229">
        <f>O178*H178</f>
        <v>0</v>
      </c>
      <c r="Q178" s="229">
        <v>1.7535000000000001</v>
      </c>
      <c r="R178" s="229">
        <f>Q178*H178</f>
        <v>18.383694000000002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130</v>
      </c>
      <c r="AT178" s="231" t="s">
        <v>126</v>
      </c>
      <c r="AU178" s="231" t="s">
        <v>88</v>
      </c>
      <c r="AY178" s="17" t="s">
        <v>124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130</v>
      </c>
      <c r="BM178" s="231" t="s">
        <v>412</v>
      </c>
    </row>
    <row r="179" s="13" customFormat="1">
      <c r="A179" s="13"/>
      <c r="B179" s="233"/>
      <c r="C179" s="234"/>
      <c r="D179" s="235" t="s">
        <v>135</v>
      </c>
      <c r="E179" s="236" t="s">
        <v>1</v>
      </c>
      <c r="F179" s="237" t="s">
        <v>413</v>
      </c>
      <c r="G179" s="234"/>
      <c r="H179" s="238">
        <v>5.8499999999999996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135</v>
      </c>
      <c r="AU179" s="244" t="s">
        <v>88</v>
      </c>
      <c r="AV179" s="13" t="s">
        <v>88</v>
      </c>
      <c r="AW179" s="13" t="s">
        <v>34</v>
      </c>
      <c r="AX179" s="13" t="s">
        <v>78</v>
      </c>
      <c r="AY179" s="244" t="s">
        <v>124</v>
      </c>
    </row>
    <row r="180" s="13" customFormat="1">
      <c r="A180" s="13"/>
      <c r="B180" s="233"/>
      <c r="C180" s="234"/>
      <c r="D180" s="235" t="s">
        <v>135</v>
      </c>
      <c r="E180" s="236" t="s">
        <v>1</v>
      </c>
      <c r="F180" s="237" t="s">
        <v>414</v>
      </c>
      <c r="G180" s="234"/>
      <c r="H180" s="238">
        <v>4.6340000000000003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135</v>
      </c>
      <c r="AU180" s="244" t="s">
        <v>88</v>
      </c>
      <c r="AV180" s="13" t="s">
        <v>88</v>
      </c>
      <c r="AW180" s="13" t="s">
        <v>34</v>
      </c>
      <c r="AX180" s="13" t="s">
        <v>78</v>
      </c>
      <c r="AY180" s="244" t="s">
        <v>124</v>
      </c>
    </row>
    <row r="181" s="15" customFormat="1">
      <c r="A181" s="15"/>
      <c r="B181" s="255"/>
      <c r="C181" s="256"/>
      <c r="D181" s="235" t="s">
        <v>135</v>
      </c>
      <c r="E181" s="257" t="s">
        <v>1</v>
      </c>
      <c r="F181" s="258" t="s">
        <v>153</v>
      </c>
      <c r="G181" s="256"/>
      <c r="H181" s="259">
        <v>10.484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135</v>
      </c>
      <c r="AU181" s="265" t="s">
        <v>88</v>
      </c>
      <c r="AV181" s="15" t="s">
        <v>130</v>
      </c>
      <c r="AW181" s="15" t="s">
        <v>34</v>
      </c>
      <c r="AX181" s="15" t="s">
        <v>86</v>
      </c>
      <c r="AY181" s="265" t="s">
        <v>124</v>
      </c>
    </row>
    <row r="182" s="2" customFormat="1" ht="62.7" customHeight="1">
      <c r="A182" s="38"/>
      <c r="B182" s="39"/>
      <c r="C182" s="219" t="s">
        <v>223</v>
      </c>
      <c r="D182" s="219" t="s">
        <v>126</v>
      </c>
      <c r="E182" s="220" t="s">
        <v>272</v>
      </c>
      <c r="F182" s="221" t="s">
        <v>273</v>
      </c>
      <c r="G182" s="222" t="s">
        <v>161</v>
      </c>
      <c r="H182" s="223">
        <v>19.771999999999998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43</v>
      </c>
      <c r="O182" s="91"/>
      <c r="P182" s="229">
        <f>O182*H182</f>
        <v>0</v>
      </c>
      <c r="Q182" s="229">
        <v>1.8480000000000001</v>
      </c>
      <c r="R182" s="229">
        <f>Q182*H182</f>
        <v>36.538655999999996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130</v>
      </c>
      <c r="AT182" s="231" t="s">
        <v>126</v>
      </c>
      <c r="AU182" s="231" t="s">
        <v>88</v>
      </c>
      <c r="AY182" s="17" t="s">
        <v>124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86</v>
      </c>
      <c r="BK182" s="232">
        <f>ROUND(I182*H182,2)</f>
        <v>0</v>
      </c>
      <c r="BL182" s="17" t="s">
        <v>130</v>
      </c>
      <c r="BM182" s="231" t="s">
        <v>415</v>
      </c>
    </row>
    <row r="183" s="13" customFormat="1">
      <c r="A183" s="13"/>
      <c r="B183" s="233"/>
      <c r="C183" s="234"/>
      <c r="D183" s="235" t="s">
        <v>135</v>
      </c>
      <c r="E183" s="236" t="s">
        <v>1</v>
      </c>
      <c r="F183" s="237" t="s">
        <v>416</v>
      </c>
      <c r="G183" s="234"/>
      <c r="H183" s="238">
        <v>4.4000000000000004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135</v>
      </c>
      <c r="AU183" s="244" t="s">
        <v>88</v>
      </c>
      <c r="AV183" s="13" t="s">
        <v>88</v>
      </c>
      <c r="AW183" s="13" t="s">
        <v>34</v>
      </c>
      <c r="AX183" s="13" t="s">
        <v>78</v>
      </c>
      <c r="AY183" s="244" t="s">
        <v>124</v>
      </c>
    </row>
    <row r="184" s="13" customFormat="1">
      <c r="A184" s="13"/>
      <c r="B184" s="233"/>
      <c r="C184" s="234"/>
      <c r="D184" s="235" t="s">
        <v>135</v>
      </c>
      <c r="E184" s="236" t="s">
        <v>1</v>
      </c>
      <c r="F184" s="237" t="s">
        <v>417</v>
      </c>
      <c r="G184" s="234"/>
      <c r="H184" s="238">
        <v>14.4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135</v>
      </c>
      <c r="AU184" s="244" t="s">
        <v>88</v>
      </c>
      <c r="AV184" s="13" t="s">
        <v>88</v>
      </c>
      <c r="AW184" s="13" t="s">
        <v>34</v>
      </c>
      <c r="AX184" s="13" t="s">
        <v>78</v>
      </c>
      <c r="AY184" s="244" t="s">
        <v>124</v>
      </c>
    </row>
    <row r="185" s="13" customFormat="1">
      <c r="A185" s="13"/>
      <c r="B185" s="233"/>
      <c r="C185" s="234"/>
      <c r="D185" s="235" t="s">
        <v>135</v>
      </c>
      <c r="E185" s="236" t="s">
        <v>1</v>
      </c>
      <c r="F185" s="237" t="s">
        <v>418</v>
      </c>
      <c r="G185" s="234"/>
      <c r="H185" s="238">
        <v>0.97199999999999998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135</v>
      </c>
      <c r="AU185" s="244" t="s">
        <v>88</v>
      </c>
      <c r="AV185" s="13" t="s">
        <v>88</v>
      </c>
      <c r="AW185" s="13" t="s">
        <v>34</v>
      </c>
      <c r="AX185" s="13" t="s">
        <v>78</v>
      </c>
      <c r="AY185" s="244" t="s">
        <v>124</v>
      </c>
    </row>
    <row r="186" s="15" customFormat="1">
      <c r="A186" s="15"/>
      <c r="B186" s="255"/>
      <c r="C186" s="256"/>
      <c r="D186" s="235" t="s">
        <v>135</v>
      </c>
      <c r="E186" s="257" t="s">
        <v>1</v>
      </c>
      <c r="F186" s="258" t="s">
        <v>153</v>
      </c>
      <c r="G186" s="256"/>
      <c r="H186" s="259">
        <v>19.772000000000002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135</v>
      </c>
      <c r="AU186" s="265" t="s">
        <v>88</v>
      </c>
      <c r="AV186" s="15" t="s">
        <v>130</v>
      </c>
      <c r="AW186" s="15" t="s">
        <v>34</v>
      </c>
      <c r="AX186" s="15" t="s">
        <v>86</v>
      </c>
      <c r="AY186" s="265" t="s">
        <v>124</v>
      </c>
    </row>
    <row r="187" s="2" customFormat="1" ht="44.25" customHeight="1">
      <c r="A187" s="38"/>
      <c r="B187" s="39"/>
      <c r="C187" s="219" t="s">
        <v>152</v>
      </c>
      <c r="D187" s="219" t="s">
        <v>126</v>
      </c>
      <c r="E187" s="220" t="s">
        <v>419</v>
      </c>
      <c r="F187" s="221" t="s">
        <v>420</v>
      </c>
      <c r="G187" s="222" t="s">
        <v>129</v>
      </c>
      <c r="H187" s="223">
        <v>46.340000000000003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0.82326999999999995</v>
      </c>
      <c r="R187" s="229">
        <f>Q187*H187</f>
        <v>38.150331800000004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130</v>
      </c>
      <c r="AT187" s="231" t="s">
        <v>126</v>
      </c>
      <c r="AU187" s="231" t="s">
        <v>88</v>
      </c>
      <c r="AY187" s="17" t="s">
        <v>124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130</v>
      </c>
      <c r="BM187" s="231" t="s">
        <v>421</v>
      </c>
    </row>
    <row r="188" s="14" customFormat="1">
      <c r="A188" s="14"/>
      <c r="B188" s="245"/>
      <c r="C188" s="246"/>
      <c r="D188" s="235" t="s">
        <v>135</v>
      </c>
      <c r="E188" s="247" t="s">
        <v>1</v>
      </c>
      <c r="F188" s="248" t="s">
        <v>181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135</v>
      </c>
      <c r="AU188" s="254" t="s">
        <v>88</v>
      </c>
      <c r="AV188" s="14" t="s">
        <v>86</v>
      </c>
      <c r="AW188" s="14" t="s">
        <v>34</v>
      </c>
      <c r="AX188" s="14" t="s">
        <v>78</v>
      </c>
      <c r="AY188" s="254" t="s">
        <v>124</v>
      </c>
    </row>
    <row r="189" s="13" customFormat="1">
      <c r="A189" s="13"/>
      <c r="B189" s="233"/>
      <c r="C189" s="234"/>
      <c r="D189" s="235" t="s">
        <v>135</v>
      </c>
      <c r="E189" s="236" t="s">
        <v>1</v>
      </c>
      <c r="F189" s="237" t="s">
        <v>422</v>
      </c>
      <c r="G189" s="234"/>
      <c r="H189" s="238">
        <v>25.34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135</v>
      </c>
      <c r="AU189" s="244" t="s">
        <v>88</v>
      </c>
      <c r="AV189" s="13" t="s">
        <v>88</v>
      </c>
      <c r="AW189" s="13" t="s">
        <v>34</v>
      </c>
      <c r="AX189" s="13" t="s">
        <v>78</v>
      </c>
      <c r="AY189" s="244" t="s">
        <v>124</v>
      </c>
    </row>
    <row r="190" s="14" customFormat="1">
      <c r="A190" s="14"/>
      <c r="B190" s="245"/>
      <c r="C190" s="246"/>
      <c r="D190" s="235" t="s">
        <v>135</v>
      </c>
      <c r="E190" s="247" t="s">
        <v>1</v>
      </c>
      <c r="F190" s="248" t="s">
        <v>183</v>
      </c>
      <c r="G190" s="246"/>
      <c r="H190" s="247" t="s">
        <v>1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135</v>
      </c>
      <c r="AU190" s="254" t="s">
        <v>88</v>
      </c>
      <c r="AV190" s="14" t="s">
        <v>86</v>
      </c>
      <c r="AW190" s="14" t="s">
        <v>34</v>
      </c>
      <c r="AX190" s="14" t="s">
        <v>78</v>
      </c>
      <c r="AY190" s="254" t="s">
        <v>124</v>
      </c>
    </row>
    <row r="191" s="13" customFormat="1">
      <c r="A191" s="13"/>
      <c r="B191" s="233"/>
      <c r="C191" s="234"/>
      <c r="D191" s="235" t="s">
        <v>135</v>
      </c>
      <c r="E191" s="236" t="s">
        <v>1</v>
      </c>
      <c r="F191" s="237" t="s">
        <v>423</v>
      </c>
      <c r="G191" s="234"/>
      <c r="H191" s="238">
        <v>21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135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124</v>
      </c>
    </row>
    <row r="192" s="15" customFormat="1">
      <c r="A192" s="15"/>
      <c r="B192" s="255"/>
      <c r="C192" s="256"/>
      <c r="D192" s="235" t="s">
        <v>135</v>
      </c>
      <c r="E192" s="257" t="s">
        <v>1</v>
      </c>
      <c r="F192" s="258" t="s">
        <v>153</v>
      </c>
      <c r="G192" s="256"/>
      <c r="H192" s="259">
        <v>46.340000000000003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135</v>
      </c>
      <c r="AU192" s="265" t="s">
        <v>88</v>
      </c>
      <c r="AV192" s="15" t="s">
        <v>130</v>
      </c>
      <c r="AW192" s="15" t="s">
        <v>34</v>
      </c>
      <c r="AX192" s="15" t="s">
        <v>86</v>
      </c>
      <c r="AY192" s="265" t="s">
        <v>124</v>
      </c>
    </row>
    <row r="193" s="12" customFormat="1" ht="22.8" customHeight="1">
      <c r="A193" s="12"/>
      <c r="B193" s="203"/>
      <c r="C193" s="204"/>
      <c r="D193" s="205" t="s">
        <v>77</v>
      </c>
      <c r="E193" s="217" t="s">
        <v>281</v>
      </c>
      <c r="F193" s="217" t="s">
        <v>282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SUM(P194:P197)</f>
        <v>0</v>
      </c>
      <c r="Q193" s="211"/>
      <c r="R193" s="212">
        <f>SUM(R194:R197)</f>
        <v>0</v>
      </c>
      <c r="S193" s="211"/>
      <c r="T193" s="213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86</v>
      </c>
      <c r="AT193" s="215" t="s">
        <v>77</v>
      </c>
      <c r="AU193" s="215" t="s">
        <v>86</v>
      </c>
      <c r="AY193" s="214" t="s">
        <v>124</v>
      </c>
      <c r="BK193" s="216">
        <f>SUM(BK194:BK197)</f>
        <v>0</v>
      </c>
    </row>
    <row r="194" s="2" customFormat="1" ht="37.8" customHeight="1">
      <c r="A194" s="38"/>
      <c r="B194" s="39"/>
      <c r="C194" s="219" t="s">
        <v>7</v>
      </c>
      <c r="D194" s="219" t="s">
        <v>126</v>
      </c>
      <c r="E194" s="220" t="s">
        <v>284</v>
      </c>
      <c r="F194" s="221" t="s">
        <v>285</v>
      </c>
      <c r="G194" s="222" t="s">
        <v>286</v>
      </c>
      <c r="H194" s="223">
        <v>3.1200000000000001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130</v>
      </c>
      <c r="AT194" s="231" t="s">
        <v>126</v>
      </c>
      <c r="AU194" s="231" t="s">
        <v>88</v>
      </c>
      <c r="AY194" s="17" t="s">
        <v>124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130</v>
      </c>
      <c r="BM194" s="231" t="s">
        <v>424</v>
      </c>
    </row>
    <row r="195" s="13" customFormat="1">
      <c r="A195" s="13"/>
      <c r="B195" s="233"/>
      <c r="C195" s="234"/>
      <c r="D195" s="235" t="s">
        <v>135</v>
      </c>
      <c r="E195" s="236" t="s">
        <v>1</v>
      </c>
      <c r="F195" s="237" t="s">
        <v>425</v>
      </c>
      <c r="G195" s="234"/>
      <c r="H195" s="238">
        <v>3.1200000000000001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135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124</v>
      </c>
    </row>
    <row r="196" s="2" customFormat="1" ht="37.8" customHeight="1">
      <c r="A196" s="38"/>
      <c r="B196" s="39"/>
      <c r="C196" s="219" t="s">
        <v>237</v>
      </c>
      <c r="D196" s="219" t="s">
        <v>126</v>
      </c>
      <c r="E196" s="220" t="s">
        <v>290</v>
      </c>
      <c r="F196" s="221" t="s">
        <v>291</v>
      </c>
      <c r="G196" s="222" t="s">
        <v>286</v>
      </c>
      <c r="H196" s="223">
        <v>483.20600000000002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130</v>
      </c>
      <c r="AT196" s="231" t="s">
        <v>126</v>
      </c>
      <c r="AU196" s="231" t="s">
        <v>88</v>
      </c>
      <c r="AY196" s="17" t="s">
        <v>124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130</v>
      </c>
      <c r="BM196" s="231" t="s">
        <v>426</v>
      </c>
    </row>
    <row r="197" s="13" customFormat="1">
      <c r="A197" s="13"/>
      <c r="B197" s="233"/>
      <c r="C197" s="234"/>
      <c r="D197" s="235" t="s">
        <v>135</v>
      </c>
      <c r="E197" s="236" t="s">
        <v>1</v>
      </c>
      <c r="F197" s="237" t="s">
        <v>427</v>
      </c>
      <c r="G197" s="234"/>
      <c r="H197" s="238">
        <v>483.20600000000002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135</v>
      </c>
      <c r="AU197" s="244" t="s">
        <v>88</v>
      </c>
      <c r="AV197" s="13" t="s">
        <v>88</v>
      </c>
      <c r="AW197" s="13" t="s">
        <v>34</v>
      </c>
      <c r="AX197" s="13" t="s">
        <v>86</v>
      </c>
      <c r="AY197" s="244" t="s">
        <v>124</v>
      </c>
    </row>
    <row r="198" s="12" customFormat="1" ht="22.8" customHeight="1">
      <c r="A198" s="12"/>
      <c r="B198" s="203"/>
      <c r="C198" s="204"/>
      <c r="D198" s="205" t="s">
        <v>77</v>
      </c>
      <c r="E198" s="217" t="s">
        <v>294</v>
      </c>
      <c r="F198" s="217" t="s">
        <v>295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86</v>
      </c>
      <c r="AT198" s="215" t="s">
        <v>77</v>
      </c>
      <c r="AU198" s="215" t="s">
        <v>86</v>
      </c>
      <c r="AY198" s="214" t="s">
        <v>124</v>
      </c>
      <c r="BK198" s="216">
        <f>BK199</f>
        <v>0</v>
      </c>
    </row>
    <row r="199" s="2" customFormat="1" ht="33" customHeight="1">
      <c r="A199" s="38"/>
      <c r="B199" s="39"/>
      <c r="C199" s="219" t="s">
        <v>243</v>
      </c>
      <c r="D199" s="219" t="s">
        <v>126</v>
      </c>
      <c r="E199" s="220" t="s">
        <v>297</v>
      </c>
      <c r="F199" s="221" t="s">
        <v>298</v>
      </c>
      <c r="G199" s="222" t="s">
        <v>286</v>
      </c>
      <c r="H199" s="223">
        <v>97.909999999999997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43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130</v>
      </c>
      <c r="AT199" s="231" t="s">
        <v>126</v>
      </c>
      <c r="AU199" s="231" t="s">
        <v>88</v>
      </c>
      <c r="AY199" s="17" t="s">
        <v>124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86</v>
      </c>
      <c r="BK199" s="232">
        <f>ROUND(I199*H199,2)</f>
        <v>0</v>
      </c>
      <c r="BL199" s="17" t="s">
        <v>130</v>
      </c>
      <c r="BM199" s="231" t="s">
        <v>428</v>
      </c>
    </row>
    <row r="200" s="12" customFormat="1" ht="25.92" customHeight="1">
      <c r="A200" s="12"/>
      <c r="B200" s="203"/>
      <c r="C200" s="204"/>
      <c r="D200" s="205" t="s">
        <v>77</v>
      </c>
      <c r="E200" s="206" t="s">
        <v>335</v>
      </c>
      <c r="F200" s="206" t="s">
        <v>336</v>
      </c>
      <c r="G200" s="204"/>
      <c r="H200" s="204"/>
      <c r="I200" s="207"/>
      <c r="J200" s="208">
        <f>BK200</f>
        <v>0</v>
      </c>
      <c r="K200" s="204"/>
      <c r="L200" s="209"/>
      <c r="M200" s="210"/>
      <c r="N200" s="211"/>
      <c r="O200" s="211"/>
      <c r="P200" s="212">
        <f>P201+P202+P204</f>
        <v>0</v>
      </c>
      <c r="Q200" s="211"/>
      <c r="R200" s="212">
        <f>R201+R202+R204</f>
        <v>0</v>
      </c>
      <c r="S200" s="211"/>
      <c r="T200" s="213">
        <f>T201+T202+T204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145</v>
      </c>
      <c r="AT200" s="215" t="s">
        <v>77</v>
      </c>
      <c r="AU200" s="215" t="s">
        <v>78</v>
      </c>
      <c r="AY200" s="214" t="s">
        <v>124</v>
      </c>
      <c r="BK200" s="216">
        <f>BK201+BK202+BK204</f>
        <v>0</v>
      </c>
    </row>
    <row r="201" s="2" customFormat="1" ht="21.75" customHeight="1">
      <c r="A201" s="38"/>
      <c r="B201" s="39"/>
      <c r="C201" s="219" t="s">
        <v>247</v>
      </c>
      <c r="D201" s="219" t="s">
        <v>126</v>
      </c>
      <c r="E201" s="220" t="s">
        <v>309</v>
      </c>
      <c r="F201" s="221" t="s">
        <v>310</v>
      </c>
      <c r="G201" s="222" t="s">
        <v>311</v>
      </c>
      <c r="H201" s="223">
        <v>0.5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43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130</v>
      </c>
      <c r="AT201" s="231" t="s">
        <v>126</v>
      </c>
      <c r="AU201" s="231" t="s">
        <v>86</v>
      </c>
      <c r="AY201" s="17" t="s">
        <v>124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86</v>
      </c>
      <c r="BK201" s="232">
        <f>ROUND(I201*H201,2)</f>
        <v>0</v>
      </c>
      <c r="BL201" s="17" t="s">
        <v>130</v>
      </c>
      <c r="BM201" s="231" t="s">
        <v>429</v>
      </c>
    </row>
    <row r="202" s="12" customFormat="1" ht="22.8" customHeight="1">
      <c r="A202" s="12"/>
      <c r="B202" s="203"/>
      <c r="C202" s="204"/>
      <c r="D202" s="205" t="s">
        <v>77</v>
      </c>
      <c r="E202" s="217" t="s">
        <v>337</v>
      </c>
      <c r="F202" s="217" t="s">
        <v>338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145</v>
      </c>
      <c r="AT202" s="215" t="s">
        <v>77</v>
      </c>
      <c r="AU202" s="215" t="s">
        <v>86</v>
      </c>
      <c r="AY202" s="214" t="s">
        <v>124</v>
      </c>
      <c r="BK202" s="216">
        <f>BK203</f>
        <v>0</v>
      </c>
    </row>
    <row r="203" s="2" customFormat="1" ht="16.5" customHeight="1">
      <c r="A203" s="38"/>
      <c r="B203" s="39"/>
      <c r="C203" s="219" t="s">
        <v>251</v>
      </c>
      <c r="D203" s="219" t="s">
        <v>126</v>
      </c>
      <c r="E203" s="220" t="s">
        <v>430</v>
      </c>
      <c r="F203" s="221" t="s">
        <v>431</v>
      </c>
      <c r="G203" s="222" t="s">
        <v>342</v>
      </c>
      <c r="H203" s="223">
        <v>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43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343</v>
      </c>
      <c r="AT203" s="231" t="s">
        <v>126</v>
      </c>
      <c r="AU203" s="231" t="s">
        <v>88</v>
      </c>
      <c r="AY203" s="17" t="s">
        <v>124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86</v>
      </c>
      <c r="BK203" s="232">
        <f>ROUND(I203*H203,2)</f>
        <v>0</v>
      </c>
      <c r="BL203" s="17" t="s">
        <v>343</v>
      </c>
      <c r="BM203" s="231" t="s">
        <v>432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345</v>
      </c>
      <c r="F204" s="217" t="s">
        <v>346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P205</f>
        <v>0</v>
      </c>
      <c r="Q204" s="211"/>
      <c r="R204" s="212">
        <f>R205</f>
        <v>0</v>
      </c>
      <c r="S204" s="211"/>
      <c r="T204" s="21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145</v>
      </c>
      <c r="AT204" s="215" t="s">
        <v>77</v>
      </c>
      <c r="AU204" s="215" t="s">
        <v>86</v>
      </c>
      <c r="AY204" s="214" t="s">
        <v>124</v>
      </c>
      <c r="BK204" s="216">
        <f>BK205</f>
        <v>0</v>
      </c>
    </row>
    <row r="205" s="2" customFormat="1" ht="16.5" customHeight="1">
      <c r="A205" s="38"/>
      <c r="B205" s="39"/>
      <c r="C205" s="219" t="s">
        <v>255</v>
      </c>
      <c r="D205" s="219" t="s">
        <v>126</v>
      </c>
      <c r="E205" s="220" t="s">
        <v>348</v>
      </c>
      <c r="F205" s="221" t="s">
        <v>346</v>
      </c>
      <c r="G205" s="222" t="s">
        <v>342</v>
      </c>
      <c r="H205" s="223">
        <v>0.25</v>
      </c>
      <c r="I205" s="224"/>
      <c r="J205" s="225">
        <f>ROUND(I205*H205,2)</f>
        <v>0</v>
      </c>
      <c r="K205" s="226"/>
      <c r="L205" s="44"/>
      <c r="M205" s="281" t="s">
        <v>1</v>
      </c>
      <c r="N205" s="282" t="s">
        <v>43</v>
      </c>
      <c r="O205" s="283"/>
      <c r="P205" s="284">
        <f>O205*H205</f>
        <v>0</v>
      </c>
      <c r="Q205" s="284">
        <v>0</v>
      </c>
      <c r="R205" s="284">
        <f>Q205*H205</f>
        <v>0</v>
      </c>
      <c r="S205" s="284">
        <v>0</v>
      </c>
      <c r="T205" s="28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343</v>
      </c>
      <c r="AT205" s="231" t="s">
        <v>126</v>
      </c>
      <c r="AU205" s="231" t="s">
        <v>88</v>
      </c>
      <c r="AY205" s="17" t="s">
        <v>124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343</v>
      </c>
      <c r="BM205" s="231" t="s">
        <v>433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1XdzHxPclR7UwOhMtTTXbaTOR8MfOVcOK1sYoEHeKfc4+6z7lm79lkDM6BvwGkmhWOOM23wnXogO3sO3Sk1gQw==" hashValue="hUirQLE8O5RgYAIrJ4ejYM9I1Yr0cGh6ZmObkeceNr/oYrP9mtdt6RpHdS8frTwQGQ3o0+GoMHz8D+kKfce2wQ==" algorithmName="SHA-512" password="CC35"/>
  <autoFilter ref="C124:K20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2023-01-25T06:55:21Z</dcterms:created>
  <dcterms:modified xsi:type="dcterms:W3CDTF">2023-01-25T06:55:24Z</dcterms:modified>
</cp:coreProperties>
</file>